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68" windowWidth="15576" windowHeight="7368" tabRatio="876"/>
  </bookViews>
  <sheets>
    <sheet name="G.C. Cost Cert Checklist" sheetId="25" r:id="rId1"/>
    <sheet name="Gen.Contr. Cert. of Actual Cost" sheetId="4" r:id="rId2"/>
    <sheet name="G.C.Cost Data Sheet-Stip Sum" sheetId="5" state="hidden" r:id="rId3"/>
    <sheet name="G.C.Cost Data Sheet-GMP" sheetId="21" state="hidden" r:id="rId4"/>
    <sheet name="Mort.-LIHTCCost Cert Checklist " sheetId="27" r:id="rId5"/>
    <sheet name="Mortgagor's-LIHTC Cost Cert." sheetId="6" r:id="rId6"/>
    <sheet name="Placed In Service Date Cert." sheetId="22" r:id="rId7"/>
    <sheet name="Syndicator Investor Cert" sheetId="23" r:id="rId8"/>
    <sheet name="Request for 8609" sheetId="24" r:id="rId9"/>
    <sheet name="Recapitulation Sheet" sheetId="8" state="hidden" r:id="rId10"/>
    <sheet name="Tax Credit Gap Analysis" sheetId="9" state="hidden" r:id="rId11"/>
    <sheet name="Adj. for Cost Overrun (Savings)" sheetId="11" state="hidden" r:id="rId12"/>
    <sheet name="Bldg Sched Rehab-NC Credit" sheetId="17" r:id="rId13"/>
    <sheet name="Bldg Sched-ACQ Credit " sheetId="18" r:id="rId14"/>
    <sheet name="Subst. Compl Let 9-24-13" sheetId="1" state="hidden" r:id="rId15"/>
    <sheet name="MAX MORTGAGE LTR" sheetId="12" state="hidden" r:id="rId16"/>
    <sheet name="Supplement Cost Cert." sheetId="14" state="hidden" r:id="rId17"/>
    <sheet name="Supplemental Cost Certification" sheetId="16" state="hidden" r:id="rId18"/>
    <sheet name="Sheet1" sheetId="20" r:id="rId19"/>
  </sheets>
  <externalReferences>
    <externalReference r:id="rId20"/>
  </externalReferences>
  <definedNames>
    <definedName name="A" localSheetId="11">#REF!</definedName>
    <definedName name="A" localSheetId="12">#REF!</definedName>
    <definedName name="A" localSheetId="13">#REF!</definedName>
    <definedName name="A" localSheetId="3">#REF!</definedName>
    <definedName name="A" localSheetId="4">#REF!</definedName>
    <definedName name="A" localSheetId="17">#REF!</definedName>
    <definedName name="A">#REF!</definedName>
    <definedName name="B" localSheetId="11">#REF!</definedName>
    <definedName name="B" localSheetId="12">#REF!</definedName>
    <definedName name="B" localSheetId="13">#REF!</definedName>
    <definedName name="B" localSheetId="3">#REF!</definedName>
    <definedName name="B" localSheetId="4">#REF!</definedName>
    <definedName name="B" localSheetId="17">#REF!</definedName>
    <definedName name="B">#REF!</definedName>
    <definedName name="C_" localSheetId="11">#REF!</definedName>
    <definedName name="C_" localSheetId="12">#REF!</definedName>
    <definedName name="C_" localSheetId="13">#REF!</definedName>
    <definedName name="C_" localSheetId="3">#REF!</definedName>
    <definedName name="C_" localSheetId="4">#REF!</definedName>
    <definedName name="C_" localSheetId="17">#REF!</definedName>
    <definedName name="C_">#REF!</definedName>
    <definedName name="form8609" localSheetId="8">'Request for 8609'!$A$1</definedName>
    <definedName name="letter" localSheetId="7">'Syndicator Investor Cert'!$A$1</definedName>
    <definedName name="MortCert" localSheetId="6">'Placed In Service Date Cert.'!$A$1</definedName>
    <definedName name="N" localSheetId="12">#REF!</definedName>
    <definedName name="N" localSheetId="13">#REF!</definedName>
    <definedName name="N" localSheetId="3">#REF!</definedName>
    <definedName name="N" localSheetId="4">#REF!</definedName>
    <definedName name="N" localSheetId="17">#REF!</definedName>
    <definedName name="N">#REF!</definedName>
    <definedName name="P" localSheetId="12">#REF!</definedName>
    <definedName name="P" localSheetId="13">#REF!</definedName>
    <definedName name="P" localSheetId="3">#REF!</definedName>
    <definedName name="P" localSheetId="4">#REF!</definedName>
    <definedName name="P" localSheetId="17">#REF!</definedName>
    <definedName name="P">#REF!</definedName>
    <definedName name="_xlnm.Print_Area" localSheetId="12">'Bldg Sched Rehab-NC Credit'!$A$1:$P$60</definedName>
    <definedName name="_xlnm.Print_Area" localSheetId="13">'Bldg Sched-ACQ Credit '!$A$1:$N$60</definedName>
    <definedName name="_xlnm.Print_Area" localSheetId="3">'G.C.Cost Data Sheet-GMP'!$A$1:$I$106</definedName>
    <definedName name="_xlnm.Print_Area" localSheetId="2">'G.C.Cost Data Sheet-Stip Sum'!$A$1:$H$110</definedName>
    <definedName name="_xlnm.Print_Area" localSheetId="1">'Gen.Contr. Cert. of Actual Cost'!$A$1:$M$177</definedName>
    <definedName name="_xlnm.Print_Area" localSheetId="15">'MAX MORTGAGE LTR'!$A$1:$K$57</definedName>
    <definedName name="_xlnm.Print_Area" localSheetId="5">'Mortgagor''s-LIHTC Cost Cert.'!$A$1:$BM$71</definedName>
    <definedName name="_xlnm.Print_Area" localSheetId="6">'Placed In Service Date Cert.'!$A$1:$H$49</definedName>
    <definedName name="_xlnm.Print_Area" localSheetId="10">'Tax Credit Gap Analysis'!$A$1:$H$112</definedName>
    <definedName name="_xlnm.Print_Titles" localSheetId="12">'Bldg Sched Rehab-NC Credit'!$2:$10</definedName>
    <definedName name="_xlnm.Print_Titles" localSheetId="13">'Bldg Sched-ACQ Credit '!$2:$10</definedName>
    <definedName name="TC" localSheetId="12">#REF!</definedName>
    <definedName name="TC" localSheetId="13">#REF!</definedName>
    <definedName name="TC" localSheetId="3">#REF!</definedName>
    <definedName name="TC" localSheetId="4">#REF!</definedName>
    <definedName name="TC" localSheetId="17">#REF!</definedName>
    <definedName name="TC">#REF!</definedName>
    <definedName name="tt" localSheetId="3">#REF!</definedName>
    <definedName name="tt" localSheetId="4">#REF!</definedName>
    <definedName name="tt">#REF!</definedName>
    <definedName name="z" localSheetId="3">#REF!</definedName>
    <definedName name="z" localSheetId="4">#REF!</definedName>
    <definedName name="z">#REF!</definedName>
    <definedName name="Z_B8D9EF33_186A_4B50_AB35_4A7A5372E63E_.wvu.Cols" localSheetId="1" hidden="1">'Gen.Contr. Cert. of Actual Cost'!$F:$F,'Gen.Contr. Cert. of Actual Cost'!$H:$H,'Gen.Contr. Cert. of Actual Cost'!$JB:$JB,'Gen.Contr. Cert. of Actual Cost'!$JD:$JD,'Gen.Contr. Cert. of Actual Cost'!$SX:$SX,'Gen.Contr. Cert. of Actual Cost'!$SZ:$SZ,'Gen.Contr. Cert. of Actual Cost'!$ACT:$ACT,'Gen.Contr. Cert. of Actual Cost'!$ACV:$ACV,'Gen.Contr. Cert. of Actual Cost'!$AMP:$AMP,'Gen.Contr. Cert. of Actual Cost'!$AMR:$AMR,'Gen.Contr. Cert. of Actual Cost'!$AWL:$AWL,'Gen.Contr. Cert. of Actual Cost'!$AWN:$AWN,'Gen.Contr. Cert. of Actual Cost'!$BGH:$BGH,'Gen.Contr. Cert. of Actual Cost'!$BGJ:$BGJ,'Gen.Contr. Cert. of Actual Cost'!$BQD:$BQD,'Gen.Contr. Cert. of Actual Cost'!$BQF:$BQF,'Gen.Contr. Cert. of Actual Cost'!$BZZ:$BZZ,'Gen.Contr. Cert. of Actual Cost'!$CAB:$CAB,'Gen.Contr. Cert. of Actual Cost'!$CJV:$CJV,'Gen.Contr. Cert. of Actual Cost'!$CJX:$CJX,'Gen.Contr. Cert. of Actual Cost'!$CTR:$CTR,'Gen.Contr. Cert. of Actual Cost'!$CTT:$CTT,'Gen.Contr. Cert. of Actual Cost'!$DDN:$DDN,'Gen.Contr. Cert. of Actual Cost'!$DDP:$DDP,'Gen.Contr. Cert. of Actual Cost'!$DNJ:$DNJ,'Gen.Contr. Cert. of Actual Cost'!$DNL:$DNL,'Gen.Contr. Cert. of Actual Cost'!$DXF:$DXF,'Gen.Contr. Cert. of Actual Cost'!$DXH:$DXH,'Gen.Contr. Cert. of Actual Cost'!$EHB:$EHB,'Gen.Contr. Cert. of Actual Cost'!$EHD:$EHD,'Gen.Contr. Cert. of Actual Cost'!$EQX:$EQX,'Gen.Contr. Cert. of Actual Cost'!$EQZ:$EQZ,'Gen.Contr. Cert. of Actual Cost'!$FAT:$FAT,'Gen.Contr. Cert. of Actual Cost'!$FAV:$FAV,'Gen.Contr. Cert. of Actual Cost'!$FKP:$FKP,'Gen.Contr. Cert. of Actual Cost'!$FKR:$FKR,'Gen.Contr. Cert. of Actual Cost'!$FUL:$FUL,'Gen.Contr. Cert. of Actual Cost'!$FUN:$FUN,'Gen.Contr. Cert. of Actual Cost'!$GEH:$GEH,'Gen.Contr. Cert. of Actual Cost'!$GEJ:$GEJ,'Gen.Contr. Cert. of Actual Cost'!$GOD:$GOD,'Gen.Contr. Cert. of Actual Cost'!$GOF:$GOF,'Gen.Contr. Cert. of Actual Cost'!$GXZ:$GXZ,'Gen.Contr. Cert. of Actual Cost'!$GYB:$GYB,'Gen.Contr. Cert. of Actual Cost'!$HHV:$HHV,'Gen.Contr. Cert. of Actual Cost'!$HHX:$HHX,'Gen.Contr. Cert. of Actual Cost'!$HRR:$HRR,'Gen.Contr. Cert. of Actual Cost'!$HRT:$HRT,'Gen.Contr. Cert. of Actual Cost'!$IBN:$IBN,'Gen.Contr. Cert. of Actual Cost'!$IBP:$IBP,'Gen.Contr. Cert. of Actual Cost'!$ILJ:$ILJ,'Gen.Contr. Cert. of Actual Cost'!$ILL:$ILL,'Gen.Contr. Cert. of Actual Cost'!$IVF:$IVF,'Gen.Contr. Cert. of Actual Cost'!$IVH:$IVH,'Gen.Contr. Cert. of Actual Cost'!$JFB:$JFB,'Gen.Contr. Cert. of Actual Cost'!$JFD:$JFD,'Gen.Contr. Cert. of Actual Cost'!$JOX:$JOX,'Gen.Contr. Cert. of Actual Cost'!$JOZ:$JOZ,'Gen.Contr. Cert. of Actual Cost'!$JYT:$JYT,'Gen.Contr. Cert. of Actual Cost'!$JYV:$JYV,'Gen.Contr. Cert. of Actual Cost'!$KIP:$KIP,'Gen.Contr. Cert. of Actual Cost'!$KIR:$KIR,'Gen.Contr. Cert. of Actual Cost'!$KSL:$KSL,'Gen.Contr. Cert. of Actual Cost'!$KSN:$KSN,'Gen.Contr. Cert. of Actual Cost'!$LCH:$LCH,'Gen.Contr. Cert. of Actual Cost'!$LCJ:$LCJ,'Gen.Contr. Cert. of Actual Cost'!$LMD:$LMD,'Gen.Contr. Cert. of Actual Cost'!$LMF:$LMF,'Gen.Contr. Cert. of Actual Cost'!$LVZ:$LVZ,'Gen.Contr. Cert. of Actual Cost'!$LWB:$LWB,'Gen.Contr. Cert. of Actual Cost'!$MFV:$MFV,'Gen.Contr. Cert. of Actual Cost'!$MFX:$MFX,'Gen.Contr. Cert. of Actual Cost'!$MPR:$MPR,'Gen.Contr. Cert. of Actual Cost'!$MPT:$MPT,'Gen.Contr. Cert. of Actual Cost'!$MZN:$MZN,'Gen.Contr. Cert. of Actual Cost'!$MZP:$MZP,'Gen.Contr. Cert. of Actual Cost'!$NJJ:$NJJ,'Gen.Contr. Cert. of Actual Cost'!$NJL:$NJL,'Gen.Contr. Cert. of Actual Cost'!$NTF:$NTF,'Gen.Contr. Cert. of Actual Cost'!$NTH:$NTH,'Gen.Contr. Cert. of Actual Cost'!$ODB:$ODB,'Gen.Contr. Cert. of Actual Cost'!$ODD:$ODD,'Gen.Contr. Cert. of Actual Cost'!$OMX:$OMX,'Gen.Contr. Cert. of Actual Cost'!$OMZ:$OMZ,'Gen.Contr. Cert. of Actual Cost'!$OWT:$OWT,'Gen.Contr. Cert. of Actual Cost'!$OWV:$OWV,'Gen.Contr. Cert. of Actual Cost'!$PGP:$PGP,'Gen.Contr. Cert. of Actual Cost'!$PGR:$PGR,'Gen.Contr. Cert. of Actual Cost'!$PQL:$PQL,'Gen.Contr. Cert. of Actual Cost'!$PQN:$PQN,'Gen.Contr. Cert. of Actual Cost'!$QAH:$QAH,'Gen.Contr. Cert. of Actual Cost'!$QAJ:$QAJ,'Gen.Contr. Cert. of Actual Cost'!$QKD:$QKD,'Gen.Contr. Cert. of Actual Cost'!$QKF:$QKF,'Gen.Contr. Cert. of Actual Cost'!$QTZ:$QTZ,'Gen.Contr. Cert. of Actual Cost'!$QUB:$QUB,'Gen.Contr. Cert. of Actual Cost'!$RDV:$RDV,'Gen.Contr. Cert. of Actual Cost'!$RDX:$RDX,'Gen.Contr. Cert. of Actual Cost'!$RNR:$RNR,'Gen.Contr. Cert. of Actual Cost'!$RNT:$RNT,'Gen.Contr. Cert. of Actual Cost'!$RXN:$RXN,'Gen.Contr. Cert. of Actual Cost'!$RXP:$RXP,'Gen.Contr. Cert. of Actual Cost'!$SHJ:$SHJ,'Gen.Contr. Cert. of Actual Cost'!$SHL:$SHL,'Gen.Contr. Cert. of Actual Cost'!$SRF:$SRF,'Gen.Contr. Cert. of Actual Cost'!$SRH:$SRH,'Gen.Contr. Cert. of Actual Cost'!$TBB:$TBB,'Gen.Contr. Cert. of Actual Cost'!$TBD:$TBD,'Gen.Contr. Cert. of Actual Cost'!$TKX:$TKX,'Gen.Contr. Cert. of Actual Cost'!$TKZ:$TKZ,'Gen.Contr. Cert. of Actual Cost'!$TUT:$TUT,'Gen.Contr. Cert. of Actual Cost'!$TUV:$TUV,'Gen.Contr. Cert. of Actual Cost'!$UEP:$UEP,'Gen.Contr. Cert. of Actual Cost'!$UER:$UER,'Gen.Contr. Cert. of Actual Cost'!$UOL:$UOL,'Gen.Contr. Cert. of Actual Cost'!$UON:$UON,'Gen.Contr. Cert. of Actual Cost'!$UYH:$UYH,'Gen.Contr. Cert. of Actual Cost'!$UYJ:$UYJ,'Gen.Contr. Cert. of Actual Cost'!$VID:$VID,'Gen.Contr. Cert. of Actual Cost'!$VIF:$VIF,'Gen.Contr. Cert. of Actual Cost'!$VRZ:$VRZ,'Gen.Contr. Cert. of Actual Cost'!$VSB:$VSB,'Gen.Contr. Cert. of Actual Cost'!$WBV:$WBV,'Gen.Contr. Cert. of Actual Cost'!$WBX:$WBX,'Gen.Contr. Cert. of Actual Cost'!$WLR:$WLR,'Gen.Contr. Cert. of Actual Cost'!$WLT:$WLT,'Gen.Contr. Cert. of Actual Cost'!$WVN:$WVN,'Gen.Contr. Cert. of Actual Cost'!$WVP:$WVP</definedName>
    <definedName name="Z_B8D9EF33_186A_4B50_AB35_4A7A5372E63E_.wvu.PrintArea" localSheetId="3" hidden="1">'G.C.Cost Data Sheet-GMP'!$A$5:$H$110</definedName>
    <definedName name="Z_B8D9EF33_186A_4B50_AB35_4A7A5372E63E_.wvu.PrintArea" localSheetId="2" hidden="1">'G.C.Cost Data Sheet-Stip Sum'!$A$5:$H$110</definedName>
    <definedName name="Z_B8D9EF33_186A_4B50_AB35_4A7A5372E63E_.wvu.PrintArea" localSheetId="1" hidden="1">'Gen.Contr. Cert. of Actual Cost'!$A$4:$M$177</definedName>
    <definedName name="Z_B8D9EF33_186A_4B50_AB35_4A7A5372E63E_.wvu.PrintArea" localSheetId="15" hidden="1">'MAX MORTGAGE LTR'!$B$2:$K$57</definedName>
    <definedName name="Z_B8D9EF33_186A_4B50_AB35_4A7A5372E63E_.wvu.PrintArea" localSheetId="5" hidden="1">'Mortgagor''s-LIHTC Cost Cert.'!$A$1:$BM$70</definedName>
    <definedName name="Z_B8D9EF33_186A_4B50_AB35_4A7A5372E63E_.wvu.PrintArea" localSheetId="10" hidden="1">'Tax Credit Gap Analysis'!$B$2:$F$112</definedName>
    <definedName name="Z_C0E81CA5_1E53_4DD2_94F0_DB2CE09F7672_.wvu.PrintArea" localSheetId="3" hidden="1">'G.C.Cost Data Sheet-GMP'!$A$5:$H$110</definedName>
    <definedName name="Z_C0E81CA5_1E53_4DD2_94F0_DB2CE09F7672_.wvu.PrintArea" localSheetId="2" hidden="1">'G.C.Cost Data Sheet-Stip Sum'!$A$5:$H$110</definedName>
    <definedName name="Z_C0E81CA5_1E53_4DD2_94F0_DB2CE09F7672_.wvu.PrintArea" localSheetId="15" hidden="1">'MAX MORTGAGE LTR'!$B$2:$K$57</definedName>
    <definedName name="Z_C0E81CA5_1E53_4DD2_94F0_DB2CE09F7672_.wvu.PrintArea" localSheetId="10" hidden="1">'Tax Credit Gap Analysis'!$B$2:$F$111</definedName>
  </definedNames>
  <calcPr calcId="145621"/>
  <customWorkbookViews>
    <customWorkbookView name="Klesseck, Sharon - Personal View" guid="{B8D9EF33-186A-4B50-AB35-4A7A5372E63E}" mergeInterval="0" personalView="1" maximized="1" windowWidth="1262" windowHeight="609" tabRatio="913" activeSheetId="5"/>
    <customWorkbookView name="Black, Kim - Personal View" guid="{C0E81CA5-1E53-4DD2-94F0-DB2CE09F7672}" mergeInterval="0" personalView="1" maximized="1" windowWidth="1020" windowHeight="541" tabRatio="913" activeSheetId="1" showComments="commIndAndComment"/>
  </customWorkbookViews>
</workbook>
</file>

<file path=xl/calcChain.xml><?xml version="1.0" encoding="utf-8"?>
<calcChain xmlns="http://schemas.openxmlformats.org/spreadsheetml/2006/main">
  <c r="A1" i="12" l="1"/>
  <c r="A1" i="18"/>
  <c r="A1" i="17"/>
  <c r="A1" i="11"/>
  <c r="A1" i="9"/>
  <c r="A2" i="8"/>
  <c r="A1" i="6"/>
  <c r="A1" i="21"/>
  <c r="A1" i="5"/>
  <c r="N9" i="18" l="1"/>
  <c r="I75" i="21"/>
  <c r="I73" i="21"/>
  <c r="D71" i="21" l="1"/>
  <c r="I72" i="21" s="1"/>
  <c r="I76" i="21" l="1"/>
  <c r="I74" i="21"/>
  <c r="H95" i="4" l="1"/>
  <c r="J34" i="12" l="1"/>
  <c r="J35" i="12" s="1"/>
  <c r="F15" i="11" l="1"/>
  <c r="F16" i="11"/>
  <c r="F17" i="11"/>
  <c r="F18" i="11"/>
  <c r="F19" i="11"/>
  <c r="F20" i="11"/>
  <c r="F21" i="11"/>
  <c r="F22" i="11"/>
  <c r="F14" i="11"/>
  <c r="E27" i="9"/>
  <c r="E28" i="9"/>
  <c r="E29" i="9"/>
  <c r="E30" i="9"/>
  <c r="E31" i="9"/>
  <c r="E32" i="9"/>
  <c r="E33" i="9"/>
  <c r="E34" i="9"/>
  <c r="E35" i="9"/>
  <c r="C14" i="11"/>
  <c r="C15" i="11"/>
  <c r="C16" i="11"/>
  <c r="C17" i="11"/>
  <c r="C18" i="11"/>
  <c r="C19" i="11"/>
  <c r="C20" i="11"/>
  <c r="C21" i="11"/>
  <c r="C22" i="11"/>
  <c r="B19" i="11"/>
  <c r="B20" i="11"/>
  <c r="B21" i="11"/>
  <c r="B15" i="11"/>
  <c r="B16" i="11"/>
  <c r="B17" i="11"/>
  <c r="B18" i="11"/>
  <c r="B14" i="11"/>
  <c r="B26" i="9"/>
  <c r="F11" i="9" l="1"/>
  <c r="D6" i="8" l="1"/>
  <c r="D5" i="8"/>
  <c r="D4" i="8"/>
  <c r="J94" i="4"/>
  <c r="J89" i="4"/>
  <c r="E10" i="5" l="1"/>
  <c r="E9" i="5"/>
  <c r="E8" i="5"/>
  <c r="E7" i="5"/>
  <c r="F57" i="21" l="1"/>
  <c r="G57" i="21" s="1"/>
  <c r="F58" i="21"/>
  <c r="G58" i="21" s="1"/>
  <c r="E10" i="21" l="1"/>
  <c r="E9" i="21"/>
  <c r="E8" i="21"/>
  <c r="E7" i="21"/>
  <c r="G80" i="21"/>
  <c r="E74" i="21"/>
  <c r="D73" i="21" l="1"/>
  <c r="D75" i="21" s="1"/>
  <c r="D78" i="21" s="1"/>
  <c r="F84" i="21" s="1"/>
  <c r="C24" i="12"/>
  <c r="C23" i="12"/>
  <c r="J82" i="4" l="1"/>
  <c r="J83" i="4"/>
  <c r="J84" i="4"/>
  <c r="J61" i="4"/>
  <c r="E46" i="21" s="1"/>
  <c r="F46" i="21" s="1"/>
  <c r="G46" i="21" s="1"/>
  <c r="J62" i="4"/>
  <c r="E47" i="21" s="1"/>
  <c r="F47" i="21" s="1"/>
  <c r="G47" i="21" s="1"/>
  <c r="J63" i="4"/>
  <c r="E48" i="21" s="1"/>
  <c r="F48" i="21" s="1"/>
  <c r="G48" i="21" s="1"/>
  <c r="J64" i="4"/>
  <c r="E49" i="21" s="1"/>
  <c r="F49" i="21" s="1"/>
  <c r="G49" i="21" s="1"/>
  <c r="J65" i="4"/>
  <c r="E50" i="21" s="1"/>
  <c r="F50" i="21" s="1"/>
  <c r="G50" i="21" s="1"/>
  <c r="J66" i="4"/>
  <c r="E51" i="21" s="1"/>
  <c r="F51" i="21" s="1"/>
  <c r="G51" i="21" s="1"/>
  <c r="J67" i="4"/>
  <c r="E52" i="21" s="1"/>
  <c r="F52" i="21" s="1"/>
  <c r="G52" i="21" s="1"/>
  <c r="J68" i="4"/>
  <c r="E53" i="21" s="1"/>
  <c r="F53" i="21" s="1"/>
  <c r="G53" i="21" s="1"/>
  <c r="J69" i="4"/>
  <c r="E54" i="21" s="1"/>
  <c r="F54" i="21" s="1"/>
  <c r="G54" i="21" s="1"/>
  <c r="J70" i="4"/>
  <c r="E55" i="21" s="1"/>
  <c r="F55" i="21" s="1"/>
  <c r="G55" i="21" s="1"/>
  <c r="J71" i="4"/>
  <c r="E56" i="21" s="1"/>
  <c r="F56" i="21" s="1"/>
  <c r="G56" i="21" s="1"/>
  <c r="J72" i="4"/>
  <c r="E57" i="5" s="1"/>
  <c r="J73" i="4"/>
  <c r="E58" i="5" s="1"/>
  <c r="J74" i="4"/>
  <c r="J75" i="4"/>
  <c r="J76" i="4"/>
  <c r="J77" i="4"/>
  <c r="J78" i="4"/>
  <c r="J79" i="4"/>
  <c r="J80" i="4"/>
  <c r="J81" i="4"/>
  <c r="J58" i="4"/>
  <c r="E43" i="21" s="1"/>
  <c r="F43" i="21" s="1"/>
  <c r="G43" i="21" s="1"/>
  <c r="J59" i="4"/>
  <c r="E44" i="21" s="1"/>
  <c r="F44" i="21" s="1"/>
  <c r="G44" i="21" s="1"/>
  <c r="J60" i="4"/>
  <c r="E45" i="21" s="1"/>
  <c r="F45" i="21" s="1"/>
  <c r="G45" i="21" s="1"/>
  <c r="E61" i="5" l="1"/>
  <c r="E61" i="21"/>
  <c r="F61" i="21" s="1"/>
  <c r="G61" i="21" s="1"/>
  <c r="E60" i="21"/>
  <c r="F60" i="21" s="1"/>
  <c r="G60" i="21" s="1"/>
  <c r="E60" i="5"/>
  <c r="E68" i="5"/>
  <c r="E68" i="21"/>
  <c r="F68" i="21" s="1"/>
  <c r="G68" i="21" s="1"/>
  <c r="E59" i="21"/>
  <c r="F59" i="21" s="1"/>
  <c r="G59" i="21" s="1"/>
  <c r="E59" i="5"/>
  <c r="E65" i="21"/>
  <c r="F65" i="21" s="1"/>
  <c r="G65" i="21" s="1"/>
  <c r="E65" i="5"/>
  <c r="E63" i="5"/>
  <c r="E63" i="21"/>
  <c r="F63" i="21" s="1"/>
  <c r="G63" i="21" s="1"/>
  <c r="E69" i="5"/>
  <c r="E69" i="21"/>
  <c r="F69" i="21" s="1"/>
  <c r="G69" i="21" s="1"/>
  <c r="E67" i="5"/>
  <c r="E67" i="21"/>
  <c r="F67" i="21" s="1"/>
  <c r="G67" i="21" s="1"/>
  <c r="E66" i="21"/>
  <c r="F66" i="21" s="1"/>
  <c r="G66" i="21" s="1"/>
  <c r="E66" i="5"/>
  <c r="E64" i="5"/>
  <c r="E64" i="21"/>
  <c r="F64" i="21" s="1"/>
  <c r="G64" i="21" s="1"/>
  <c r="E62" i="5"/>
  <c r="E62" i="21"/>
  <c r="F62" i="21" s="1"/>
  <c r="G62" i="21" s="1"/>
  <c r="F31" i="11"/>
  <c r="F29" i="11"/>
  <c r="F30" i="11"/>
  <c r="C29" i="11" l="1"/>
  <c r="C30" i="11"/>
  <c r="C31" i="11"/>
  <c r="B28" i="11"/>
  <c r="B29" i="11"/>
  <c r="B30" i="11"/>
  <c r="B31" i="11"/>
  <c r="B27" i="11"/>
  <c r="G56" i="18" l="1"/>
  <c r="E56" i="18"/>
  <c r="D56" i="18"/>
  <c r="B5" i="18"/>
  <c r="B4" i="18"/>
  <c r="B3" i="18"/>
  <c r="K31" i="17"/>
  <c r="K30" i="17"/>
  <c r="K27" i="17"/>
  <c r="K26" i="17"/>
  <c r="K23" i="17"/>
  <c r="K22" i="17"/>
  <c r="K19" i="17"/>
  <c r="K18" i="17"/>
  <c r="K15" i="17"/>
  <c r="K14" i="17"/>
  <c r="G56" i="17"/>
  <c r="E56" i="17"/>
  <c r="D56" i="17"/>
  <c r="K12" i="17"/>
  <c r="K13" i="17"/>
  <c r="K16" i="17"/>
  <c r="K17" i="17"/>
  <c r="K20" i="17"/>
  <c r="K21" i="17"/>
  <c r="K24" i="17"/>
  <c r="K25" i="17"/>
  <c r="K28" i="17"/>
  <c r="K29" i="17"/>
  <c r="K52" i="17"/>
  <c r="K53" i="17"/>
  <c r="K54" i="17"/>
  <c r="K55" i="17"/>
  <c r="B63" i="9" l="1"/>
  <c r="B42" i="11" s="1"/>
  <c r="B62" i="9"/>
  <c r="B41" i="11" s="1"/>
  <c r="I61" i="8" l="1"/>
  <c r="G53" i="8"/>
  <c r="G47" i="8"/>
  <c r="G48" i="8"/>
  <c r="G49" i="8"/>
  <c r="G50" i="8"/>
  <c r="G51" i="8"/>
  <c r="I51" i="8" s="1"/>
  <c r="G52" i="8"/>
  <c r="I52" i="8" s="1"/>
  <c r="G46" i="8"/>
  <c r="G25" i="8"/>
  <c r="I25" i="8" s="1"/>
  <c r="G26" i="8"/>
  <c r="G24" i="8"/>
  <c r="I24" i="8" s="1"/>
  <c r="I59" i="8"/>
  <c r="J59" i="8"/>
  <c r="I60" i="8"/>
  <c r="J60" i="8"/>
  <c r="J61" i="8"/>
  <c r="I62" i="8"/>
  <c r="J62" i="8"/>
  <c r="B30" i="8"/>
  <c r="B31" i="8"/>
  <c r="B32" i="8"/>
  <c r="B33" i="8"/>
  <c r="B34" i="8"/>
  <c r="B29" i="8"/>
  <c r="D60" i="8"/>
  <c r="E60" i="8" s="1"/>
  <c r="D61" i="8"/>
  <c r="E61" i="8" s="1"/>
  <c r="D62" i="8"/>
  <c r="E62" i="8" s="1"/>
  <c r="D59" i="8"/>
  <c r="E59" i="8" s="1"/>
  <c r="B60" i="8"/>
  <c r="B65" i="9" s="1"/>
  <c r="B44" i="11" s="1"/>
  <c r="B61" i="8"/>
  <c r="B66" i="9" s="1"/>
  <c r="B45" i="11" s="1"/>
  <c r="B62" i="8"/>
  <c r="B67" i="9" s="1"/>
  <c r="B46" i="11" s="1"/>
  <c r="B59" i="8"/>
  <c r="B64" i="9" s="1"/>
  <c r="B43" i="11" s="1"/>
  <c r="B46" i="8"/>
  <c r="B47" i="8"/>
  <c r="B48" i="8"/>
  <c r="B49" i="8"/>
  <c r="B50" i="8"/>
  <c r="B51" i="8"/>
  <c r="B52" i="8"/>
  <c r="B53" i="8"/>
  <c r="D46" i="8"/>
  <c r="E46" i="8" s="1"/>
  <c r="D47" i="8"/>
  <c r="D48" i="8"/>
  <c r="D49" i="8"/>
  <c r="D50" i="8"/>
  <c r="D51" i="8"/>
  <c r="E51" i="8" s="1"/>
  <c r="F51" i="8" s="1"/>
  <c r="D52" i="8"/>
  <c r="E52" i="8" s="1"/>
  <c r="F52" i="8" s="1"/>
  <c r="D53" i="8"/>
  <c r="H51" i="8"/>
  <c r="J51" i="8" s="1"/>
  <c r="H52" i="8"/>
  <c r="J52" i="8" s="1"/>
  <c r="D45" i="8"/>
  <c r="B45" i="8"/>
  <c r="B39" i="8"/>
  <c r="B40" i="8"/>
  <c r="B41" i="8"/>
  <c r="B42" i="8"/>
  <c r="C44" i="11" l="1"/>
  <c r="D65" i="9"/>
  <c r="F44" i="11" s="1"/>
  <c r="F60" i="8"/>
  <c r="C43" i="11"/>
  <c r="D64" i="9"/>
  <c r="F43" i="11" s="1"/>
  <c r="F59" i="8"/>
  <c r="C46" i="11"/>
  <c r="D67" i="9"/>
  <c r="F46" i="11" s="1"/>
  <c r="F62" i="8"/>
  <c r="C45" i="11"/>
  <c r="D66" i="9"/>
  <c r="F45" i="11" s="1"/>
  <c r="F61" i="8"/>
  <c r="G21" i="8"/>
  <c r="G27" i="8"/>
  <c r="D26" i="8"/>
  <c r="D25" i="8"/>
  <c r="D24" i="8"/>
  <c r="E24" i="8" s="1"/>
  <c r="C27" i="8"/>
  <c r="B25" i="8"/>
  <c r="B55" i="9" s="1"/>
  <c r="B26" i="8"/>
  <c r="B56" i="9" s="1"/>
  <c r="B24" i="8"/>
  <c r="B54" i="9" s="1"/>
  <c r="H19" i="8"/>
  <c r="J19" i="8"/>
  <c r="B18" i="8"/>
  <c r="B17" i="8"/>
  <c r="B16" i="8"/>
  <c r="B15" i="8"/>
  <c r="AU36" i="6"/>
  <c r="Y29" i="6"/>
  <c r="Z17" i="6"/>
  <c r="Z16" i="6"/>
  <c r="X17" i="6"/>
  <c r="V27" i="6"/>
  <c r="X27" i="6"/>
  <c r="Z27" i="6"/>
  <c r="T27" i="6"/>
  <c r="Q68" i="6"/>
  <c r="F24" i="8" l="1"/>
  <c r="D54" i="9"/>
  <c r="D27" i="8"/>
  <c r="E25" i="8"/>
  <c r="Q42" i="6"/>
  <c r="Q47" i="6"/>
  <c r="Q48" i="6"/>
  <c r="Q49" i="6"/>
  <c r="Q50" i="6"/>
  <c r="Q51" i="6"/>
  <c r="Q35" i="6"/>
  <c r="M25" i="6"/>
  <c r="O25" i="6"/>
  <c r="Q25" i="6"/>
  <c r="K25" i="6"/>
  <c r="G40" i="6"/>
  <c r="G39" i="6"/>
  <c r="G38" i="6"/>
  <c r="G37" i="6"/>
  <c r="G36" i="6"/>
  <c r="G35" i="6"/>
  <c r="D40" i="6"/>
  <c r="D39" i="6"/>
  <c r="D38" i="6"/>
  <c r="D37" i="6"/>
  <c r="D36" i="6"/>
  <c r="D35" i="6"/>
  <c r="A39" i="6"/>
  <c r="A35" i="6"/>
  <c r="G18" i="8" l="1"/>
  <c r="I18" i="8" s="1"/>
  <c r="D18" i="8"/>
  <c r="G17" i="8"/>
  <c r="I17" i="8" s="1"/>
  <c r="D17" i="8"/>
  <c r="G16" i="8"/>
  <c r="I16" i="8" s="1"/>
  <c r="D16" i="8"/>
  <c r="G15" i="8"/>
  <c r="I15" i="8" s="1"/>
  <c r="D15" i="8"/>
  <c r="G14" i="8"/>
  <c r="D14" i="8"/>
  <c r="F25" i="8"/>
  <c r="D55" i="9"/>
  <c r="Q53" i="6"/>
  <c r="Q37" i="6"/>
  <c r="D19" i="8" l="1"/>
  <c r="I14" i="8"/>
  <c r="I19" i="8" s="1"/>
  <c r="G19" i="8"/>
  <c r="F77" i="5"/>
  <c r="E18" i="8" s="1"/>
  <c r="F18" i="8" s="1"/>
  <c r="F76" i="5"/>
  <c r="E17" i="8" s="1"/>
  <c r="F17" i="8" s="1"/>
  <c r="J35" i="4"/>
  <c r="E20" i="21" s="1"/>
  <c r="F20" i="21" s="1"/>
  <c r="G20" i="21" s="1"/>
  <c r="J36" i="4"/>
  <c r="E21" i="21" s="1"/>
  <c r="F21" i="21" s="1"/>
  <c r="G21" i="21" s="1"/>
  <c r="J37" i="4"/>
  <c r="E22" i="21" s="1"/>
  <c r="F22" i="21" s="1"/>
  <c r="G22" i="21" s="1"/>
  <c r="J38" i="4"/>
  <c r="E23" i="21" s="1"/>
  <c r="F23" i="21" s="1"/>
  <c r="G23" i="21" s="1"/>
  <c r="J39" i="4"/>
  <c r="E24" i="21" s="1"/>
  <c r="F24" i="21" s="1"/>
  <c r="G24" i="21" s="1"/>
  <c r="J40" i="4"/>
  <c r="E25" i="21" s="1"/>
  <c r="F25" i="21" s="1"/>
  <c r="G25" i="21" s="1"/>
  <c r="J41" i="4"/>
  <c r="E26" i="21" s="1"/>
  <c r="F26" i="21" s="1"/>
  <c r="G26" i="21" s="1"/>
  <c r="J42" i="4"/>
  <c r="E27" i="21" s="1"/>
  <c r="F27" i="21" s="1"/>
  <c r="G27" i="21" s="1"/>
  <c r="J43" i="4"/>
  <c r="E28" i="21" s="1"/>
  <c r="F28" i="21" s="1"/>
  <c r="G28" i="21" s="1"/>
  <c r="J44" i="4"/>
  <c r="E29" i="21" s="1"/>
  <c r="F29" i="21" s="1"/>
  <c r="G29" i="21" s="1"/>
  <c r="J45" i="4"/>
  <c r="E30" i="21" s="1"/>
  <c r="F30" i="21" s="1"/>
  <c r="G30" i="21" s="1"/>
  <c r="J46" i="4"/>
  <c r="E31" i="21" s="1"/>
  <c r="F31" i="21" s="1"/>
  <c r="G31" i="21" s="1"/>
  <c r="J47" i="4"/>
  <c r="E32" i="21" s="1"/>
  <c r="F32" i="21" s="1"/>
  <c r="G32" i="21" s="1"/>
  <c r="J48" i="4"/>
  <c r="E33" i="21" s="1"/>
  <c r="F33" i="21" s="1"/>
  <c r="G33" i="21" s="1"/>
  <c r="J49" i="4"/>
  <c r="E34" i="21" s="1"/>
  <c r="F34" i="21" s="1"/>
  <c r="G34" i="21" s="1"/>
  <c r="J50" i="4"/>
  <c r="E35" i="21" s="1"/>
  <c r="F35" i="21" s="1"/>
  <c r="G35" i="21" s="1"/>
  <c r="J51" i="4"/>
  <c r="E36" i="21" s="1"/>
  <c r="F36" i="21" s="1"/>
  <c r="G36" i="21" s="1"/>
  <c r="J52" i="4"/>
  <c r="E37" i="21" s="1"/>
  <c r="F37" i="21" s="1"/>
  <c r="G37" i="21" s="1"/>
  <c r="J53" i="4"/>
  <c r="E38" i="21" s="1"/>
  <c r="F38" i="21" s="1"/>
  <c r="G38" i="21" s="1"/>
  <c r="J54" i="4"/>
  <c r="E39" i="21" s="1"/>
  <c r="F39" i="21" s="1"/>
  <c r="G39" i="21" s="1"/>
  <c r="J55" i="4"/>
  <c r="E40" i="21" s="1"/>
  <c r="F40" i="21" s="1"/>
  <c r="G40" i="21" s="1"/>
  <c r="J56" i="4"/>
  <c r="E41" i="21" s="1"/>
  <c r="F41" i="21" s="1"/>
  <c r="G41" i="21" s="1"/>
  <c r="J57" i="4"/>
  <c r="E42" i="21" s="1"/>
  <c r="F42" i="21" s="1"/>
  <c r="G42" i="21" s="1"/>
  <c r="J85" i="4"/>
  <c r="E70" i="5" l="1"/>
  <c r="F70" i="21"/>
  <c r="G70" i="21" s="1"/>
  <c r="H26" i="8"/>
  <c r="H27" i="8" s="1"/>
  <c r="I26" i="8"/>
  <c r="I27" i="8" s="1"/>
  <c r="E26" i="8"/>
  <c r="D56" i="9" s="1"/>
  <c r="E27" i="8" l="1"/>
  <c r="F26" i="8"/>
  <c r="F27" i="8" s="1"/>
  <c r="J26" i="8"/>
  <c r="J27" i="8" s="1"/>
  <c r="K51" i="17"/>
  <c r="K50" i="17"/>
  <c r="K49" i="17"/>
  <c r="K48" i="17"/>
  <c r="K47" i="17"/>
  <c r="K46" i="17"/>
  <c r="K45" i="17"/>
  <c r="K44" i="17"/>
  <c r="K43" i="17"/>
  <c r="K42" i="17"/>
  <c r="K41" i="17"/>
  <c r="K40" i="17"/>
  <c r="K39" i="17"/>
  <c r="K38" i="17"/>
  <c r="K37" i="17"/>
  <c r="K36" i="17"/>
  <c r="K35" i="17"/>
  <c r="K34" i="17"/>
  <c r="K33" i="17"/>
  <c r="K32" i="17"/>
  <c r="K11" i="17"/>
  <c r="B5" i="17"/>
  <c r="B4" i="17"/>
  <c r="B3" i="17"/>
  <c r="K56" i="17" l="1"/>
  <c r="M14" i="17"/>
  <c r="M22" i="17"/>
  <c r="M30" i="17"/>
  <c r="M38" i="17"/>
  <c r="M46" i="17"/>
  <c r="M54" i="17"/>
  <c r="M15" i="17"/>
  <c r="M23" i="17"/>
  <c r="M31" i="17"/>
  <c r="M39" i="17"/>
  <c r="M47" i="17"/>
  <c r="M55" i="17"/>
  <c r="M16" i="17"/>
  <c r="M24" i="17"/>
  <c r="M40" i="17"/>
  <c r="M48" i="17"/>
  <c r="M12" i="17"/>
  <c r="M17" i="17"/>
  <c r="M25" i="17"/>
  <c r="M33" i="17"/>
  <c r="M41" i="17"/>
  <c r="M49" i="17"/>
  <c r="M18" i="17"/>
  <c r="M34" i="17"/>
  <c r="M50" i="17"/>
  <c r="M19" i="17"/>
  <c r="M35" i="17"/>
  <c r="M51" i="17"/>
  <c r="M20" i="17"/>
  <c r="M36" i="17"/>
  <c r="M52" i="17"/>
  <c r="M21" i="17"/>
  <c r="M37" i="17"/>
  <c r="M53" i="17"/>
  <c r="M26" i="17"/>
  <c r="M42" i="17"/>
  <c r="M27" i="17"/>
  <c r="M43" i="17"/>
  <c r="M28" i="17"/>
  <c r="M44" i="17"/>
  <c r="M13" i="17"/>
  <c r="M29" i="17"/>
  <c r="M45" i="17"/>
  <c r="M11" i="17"/>
  <c r="M32" i="17"/>
  <c r="D36" i="9"/>
  <c r="J23" i="12" s="1"/>
  <c r="D83" i="9"/>
  <c r="D84" i="9"/>
  <c r="D71" i="5"/>
  <c r="C35" i="8"/>
  <c r="C43" i="8"/>
  <c r="C54" i="8"/>
  <c r="G29" i="8"/>
  <c r="I29" i="8" s="1"/>
  <c r="G30" i="8"/>
  <c r="I30" i="8" s="1"/>
  <c r="G31" i="8"/>
  <c r="I31" i="8" s="1"/>
  <c r="G32" i="8"/>
  <c r="I32" i="8" s="1"/>
  <c r="G33" i="8"/>
  <c r="I33" i="8" s="1"/>
  <c r="G34" i="8"/>
  <c r="I34" i="8" s="1"/>
  <c r="G37" i="8"/>
  <c r="I37" i="8" s="1"/>
  <c r="G38" i="8"/>
  <c r="I38" i="8" s="1"/>
  <c r="G39" i="8"/>
  <c r="I39" i="8" s="1"/>
  <c r="G40" i="8"/>
  <c r="I40" i="8" s="1"/>
  <c r="G41" i="8"/>
  <c r="I41" i="8" s="1"/>
  <c r="G42" i="8"/>
  <c r="I42" i="8" s="1"/>
  <c r="G45" i="8"/>
  <c r="I45" i="8" s="1"/>
  <c r="I46" i="8"/>
  <c r="I47" i="8"/>
  <c r="I48" i="8"/>
  <c r="I50" i="8"/>
  <c r="I53" i="8"/>
  <c r="G56" i="8"/>
  <c r="I56" i="8" s="1"/>
  <c r="I57" i="8"/>
  <c r="I58" i="8"/>
  <c r="I65" i="8"/>
  <c r="I66" i="8"/>
  <c r="I67" i="8"/>
  <c r="I68" i="8"/>
  <c r="I69" i="8"/>
  <c r="I70" i="8"/>
  <c r="I71" i="8"/>
  <c r="H82" i="8"/>
  <c r="H85" i="8"/>
  <c r="H21" i="8"/>
  <c r="H29" i="8"/>
  <c r="J29" i="8" s="1"/>
  <c r="H30" i="8"/>
  <c r="H31" i="8"/>
  <c r="J31" i="8" s="1"/>
  <c r="H32" i="8"/>
  <c r="J32" i="8" s="1"/>
  <c r="H33" i="8"/>
  <c r="J33" i="8" s="1"/>
  <c r="H34" i="8"/>
  <c r="J34" i="8" s="1"/>
  <c r="H37" i="8"/>
  <c r="H38" i="8"/>
  <c r="J38" i="8" s="1"/>
  <c r="H39" i="8"/>
  <c r="J39" i="8" s="1"/>
  <c r="H40" i="8"/>
  <c r="J40" i="8" s="1"/>
  <c r="H41" i="8"/>
  <c r="J41" i="8" s="1"/>
  <c r="H42" i="8"/>
  <c r="J42" i="8" s="1"/>
  <c r="H45" i="8"/>
  <c r="J45" i="8" s="1"/>
  <c r="H46" i="8"/>
  <c r="J46" i="8" s="1"/>
  <c r="H47" i="8"/>
  <c r="J47" i="8" s="1"/>
  <c r="H48" i="8"/>
  <c r="J48" i="8" s="1"/>
  <c r="H49" i="8"/>
  <c r="J49" i="8" s="1"/>
  <c r="H50" i="8"/>
  <c r="J50" i="8" s="1"/>
  <c r="H53" i="8"/>
  <c r="J53" i="8" s="1"/>
  <c r="H56" i="8"/>
  <c r="J56" i="8" s="1"/>
  <c r="H57" i="8"/>
  <c r="J57" i="8" s="1"/>
  <c r="H58" i="8"/>
  <c r="J58" i="8" s="1"/>
  <c r="H65" i="8"/>
  <c r="J65" i="8" s="1"/>
  <c r="H66" i="8"/>
  <c r="J66" i="8" s="1"/>
  <c r="H67" i="8"/>
  <c r="J67" i="8" s="1"/>
  <c r="H68" i="8"/>
  <c r="J68" i="8" s="1"/>
  <c r="H69" i="8"/>
  <c r="J69" i="8" s="1"/>
  <c r="H70" i="8"/>
  <c r="J70" i="8" s="1"/>
  <c r="H71" i="8"/>
  <c r="J71" i="8" s="1"/>
  <c r="I82" i="8"/>
  <c r="AD24" i="6"/>
  <c r="M14" i="6"/>
  <c r="M19" i="6" s="1"/>
  <c r="M37" i="6"/>
  <c r="M53" i="6"/>
  <c r="M68" i="6"/>
  <c r="O14" i="6"/>
  <c r="O19" i="6" s="1"/>
  <c r="O37" i="6"/>
  <c r="O53" i="6"/>
  <c r="O68" i="6"/>
  <c r="Q14" i="6"/>
  <c r="Q19" i="6" s="1"/>
  <c r="K14" i="6"/>
  <c r="K19" i="6" s="1"/>
  <c r="K37" i="6"/>
  <c r="K53" i="6"/>
  <c r="K68" i="6"/>
  <c r="E45" i="8"/>
  <c r="F46" i="8"/>
  <c r="E47" i="8"/>
  <c r="E48" i="8"/>
  <c r="E49" i="8"/>
  <c r="F49" i="8" s="1"/>
  <c r="E50" i="8"/>
  <c r="F50" i="8" s="1"/>
  <c r="E53" i="8"/>
  <c r="F53" i="8" s="1"/>
  <c r="D21" i="8"/>
  <c r="D29" i="8"/>
  <c r="E29" i="8" s="1"/>
  <c r="D30" i="8"/>
  <c r="E30" i="8" s="1"/>
  <c r="F30" i="8" s="1"/>
  <c r="D31" i="8"/>
  <c r="E31" i="8" s="1"/>
  <c r="F31" i="8" s="1"/>
  <c r="D32" i="8"/>
  <c r="E32" i="8" s="1"/>
  <c r="F32" i="8" s="1"/>
  <c r="D33" i="8"/>
  <c r="E33" i="8" s="1"/>
  <c r="F33" i="8" s="1"/>
  <c r="D34" i="8"/>
  <c r="E34" i="8" s="1"/>
  <c r="F34" i="8" s="1"/>
  <c r="D37" i="8"/>
  <c r="E37" i="8" s="1"/>
  <c r="F37" i="8" s="1"/>
  <c r="D38" i="8"/>
  <c r="E38" i="8" s="1"/>
  <c r="F38" i="8" s="1"/>
  <c r="D39" i="8"/>
  <c r="E39" i="8" s="1"/>
  <c r="F39" i="8" s="1"/>
  <c r="D40" i="8"/>
  <c r="E40" i="8" s="1"/>
  <c r="F40" i="8" s="1"/>
  <c r="D41" i="8"/>
  <c r="E41" i="8" s="1"/>
  <c r="F41" i="8" s="1"/>
  <c r="D42" i="8"/>
  <c r="E42" i="8" s="1"/>
  <c r="F42" i="8" s="1"/>
  <c r="J91" i="4"/>
  <c r="J92" i="4"/>
  <c r="F72" i="5"/>
  <c r="E15" i="8" s="1"/>
  <c r="F15" i="8" s="1"/>
  <c r="F74" i="5"/>
  <c r="E16" i="8" s="1"/>
  <c r="F16" i="8" s="1"/>
  <c r="G80" i="5"/>
  <c r="E79" i="21"/>
  <c r="E79" i="5"/>
  <c r="E74" i="5"/>
  <c r="J87" i="4"/>
  <c r="J31" i="4"/>
  <c r="E16" i="21" s="1"/>
  <c r="F16" i="21" s="1"/>
  <c r="G16" i="21" s="1"/>
  <c r="J34" i="4"/>
  <c r="E21" i="5"/>
  <c r="E22" i="5"/>
  <c r="E23" i="5"/>
  <c r="E31" i="5"/>
  <c r="E32" i="5"/>
  <c r="E34" i="5"/>
  <c r="E35" i="5"/>
  <c r="E36" i="5"/>
  <c r="E37" i="5"/>
  <c r="E38" i="5"/>
  <c r="E40" i="5"/>
  <c r="E41" i="5"/>
  <c r="E44" i="5"/>
  <c r="E45" i="5"/>
  <c r="E48" i="5"/>
  <c r="E49" i="5"/>
  <c r="E52" i="5"/>
  <c r="E55" i="5"/>
  <c r="E56" i="5"/>
  <c r="E20" i="5"/>
  <c r="G86" i="4"/>
  <c r="G88" i="4" s="1"/>
  <c r="G90" i="4" s="1"/>
  <c r="G93" i="4" s="1"/>
  <c r="G95" i="4" s="1"/>
  <c r="E41" i="9"/>
  <c r="E42" i="9"/>
  <c r="E43" i="9"/>
  <c r="E44" i="9"/>
  <c r="E45" i="9"/>
  <c r="E40" i="9"/>
  <c r="E39" i="9"/>
  <c r="E26" i="9"/>
  <c r="B59" i="6"/>
  <c r="C82" i="8" s="1"/>
  <c r="G56" i="6"/>
  <c r="G57" i="6"/>
  <c r="G58" i="6"/>
  <c r="G55" i="6"/>
  <c r="D56" i="6"/>
  <c r="G29" i="6"/>
  <c r="G30" i="6"/>
  <c r="G31" i="6"/>
  <c r="G32" i="6"/>
  <c r="G33" i="6"/>
  <c r="G34" i="6"/>
  <c r="G41" i="6"/>
  <c r="G42" i="6"/>
  <c r="G43" i="6"/>
  <c r="G44" i="6"/>
  <c r="J30" i="4"/>
  <c r="D46" i="9"/>
  <c r="J24" i="12" s="1"/>
  <c r="C46" i="9"/>
  <c r="I24" i="12" s="1"/>
  <c r="J32" i="4"/>
  <c r="J33" i="4"/>
  <c r="E24" i="5"/>
  <c r="E25" i="5"/>
  <c r="E26" i="5"/>
  <c r="E27" i="5"/>
  <c r="E28" i="5"/>
  <c r="E29" i="5"/>
  <c r="E30" i="5"/>
  <c r="E33" i="5"/>
  <c r="E39" i="5"/>
  <c r="E42" i="5"/>
  <c r="E43" i="5"/>
  <c r="E46" i="5"/>
  <c r="E47" i="5"/>
  <c r="E50" i="5"/>
  <c r="E51" i="5"/>
  <c r="E53" i="5"/>
  <c r="E54" i="5"/>
  <c r="D7" i="8"/>
  <c r="J82" i="8"/>
  <c r="C50" i="11"/>
  <c r="C51" i="11"/>
  <c r="C52" i="11"/>
  <c r="C53" i="11"/>
  <c r="C54" i="11"/>
  <c r="C55" i="11"/>
  <c r="C49" i="11"/>
  <c r="C13" i="11"/>
  <c r="C40" i="11"/>
  <c r="C27" i="11"/>
  <c r="C28" i="11"/>
  <c r="C26" i="11"/>
  <c r="F27" i="11"/>
  <c r="F28" i="11"/>
  <c r="F26" i="11"/>
  <c r="F13" i="11"/>
  <c r="D7" i="11"/>
  <c r="D8" i="11"/>
  <c r="D5" i="11"/>
  <c r="D80" i="9"/>
  <c r="D18" i="9"/>
  <c r="C72" i="8"/>
  <c r="I29" i="12" s="1"/>
  <c r="D41" i="6"/>
  <c r="G28" i="6"/>
  <c r="D7" i="9"/>
  <c r="D8" i="9"/>
  <c r="D9" i="9"/>
  <c r="D6" i="9"/>
  <c r="C7" i="9"/>
  <c r="C8" i="9"/>
  <c r="C9" i="9"/>
  <c r="C6" i="9"/>
  <c r="J81" i="8"/>
  <c r="G66" i="8"/>
  <c r="G67" i="8"/>
  <c r="G68" i="8"/>
  <c r="G69" i="8"/>
  <c r="G70" i="8"/>
  <c r="G71" i="8"/>
  <c r="G65" i="8"/>
  <c r="D66" i="8"/>
  <c r="E66" i="8" s="1"/>
  <c r="D67" i="8"/>
  <c r="E67" i="8" s="1"/>
  <c r="D68" i="8"/>
  <c r="E68" i="8" s="1"/>
  <c r="D69" i="8"/>
  <c r="E69" i="8" s="1"/>
  <c r="D70" i="8"/>
  <c r="E70" i="8" s="1"/>
  <c r="D71" i="8"/>
  <c r="E71" i="8" s="1"/>
  <c r="D65" i="8"/>
  <c r="D58" i="8"/>
  <c r="E58" i="8" s="1"/>
  <c r="D63" i="9" s="1"/>
  <c r="D57" i="8"/>
  <c r="E57" i="8" s="1"/>
  <c r="D62" i="9" s="1"/>
  <c r="C41" i="11" s="1"/>
  <c r="D56" i="8"/>
  <c r="T40" i="6"/>
  <c r="I86" i="4"/>
  <c r="I88" i="4" s="1"/>
  <c r="I90" i="4" s="1"/>
  <c r="I93" i="4" s="1"/>
  <c r="I95" i="4" s="1"/>
  <c r="D28" i="6"/>
  <c r="D58" i="6"/>
  <c r="D57" i="6"/>
  <c r="B45" i="6"/>
  <c r="C80" i="8" s="1"/>
  <c r="D44" i="6"/>
  <c r="D43" i="6"/>
  <c r="D42" i="6"/>
  <c r="D34" i="6"/>
  <c r="D33" i="6"/>
  <c r="D32" i="6"/>
  <c r="D31" i="6"/>
  <c r="D30" i="6"/>
  <c r="D29" i="6"/>
  <c r="C8" i="11"/>
  <c r="C7" i="11"/>
  <c r="C6" i="11"/>
  <c r="C5" i="11"/>
  <c r="B4" i="11"/>
  <c r="B70" i="9"/>
  <c r="B68" i="9"/>
  <c r="B61" i="9"/>
  <c r="B38" i="9"/>
  <c r="B35" i="9"/>
  <c r="B22" i="11" s="1"/>
  <c r="B25" i="9"/>
  <c r="C36" i="9"/>
  <c r="I23" i="12" s="1"/>
  <c r="F12" i="9"/>
  <c r="F15" i="9" s="1"/>
  <c r="D78" i="9" s="1"/>
  <c r="E16" i="5" l="1"/>
  <c r="I25" i="12"/>
  <c r="K24" i="12"/>
  <c r="J25" i="12"/>
  <c r="K23" i="12"/>
  <c r="E76" i="5"/>
  <c r="G76" i="5" s="1"/>
  <c r="E76" i="21"/>
  <c r="F79" i="21"/>
  <c r="D79" i="21"/>
  <c r="D81" i="21" s="1"/>
  <c r="E77" i="5"/>
  <c r="G77" i="5" s="1"/>
  <c r="E77" i="21"/>
  <c r="F77" i="21" s="1"/>
  <c r="G77" i="21" s="1"/>
  <c r="E72" i="5"/>
  <c r="G72" i="5" s="1"/>
  <c r="E72" i="21"/>
  <c r="E19" i="5"/>
  <c r="E19" i="21"/>
  <c r="F19" i="21" s="1"/>
  <c r="G19" i="21" s="1"/>
  <c r="E18" i="5"/>
  <c r="E18" i="21"/>
  <c r="F18" i="21" s="1"/>
  <c r="G18" i="21" s="1"/>
  <c r="E17" i="5"/>
  <c r="E17" i="21"/>
  <c r="F17" i="21" s="1"/>
  <c r="G17" i="21" s="1"/>
  <c r="E15" i="5"/>
  <c r="E15" i="21"/>
  <c r="D73" i="5"/>
  <c r="D75" i="5" s="1"/>
  <c r="D78" i="5" s="1"/>
  <c r="F84" i="5" s="1"/>
  <c r="C19" i="8"/>
  <c r="C22" i="8" s="1"/>
  <c r="M79" i="5"/>
  <c r="F79" i="5"/>
  <c r="F85" i="5" s="1"/>
  <c r="E21" i="8" s="1"/>
  <c r="F21" i="8" s="1"/>
  <c r="F41" i="11"/>
  <c r="D41" i="11" s="1"/>
  <c r="F48" i="8"/>
  <c r="D60" i="9"/>
  <c r="F42" i="11"/>
  <c r="C42" i="11"/>
  <c r="M56" i="17"/>
  <c r="N31" i="17" s="1"/>
  <c r="D86" i="9"/>
  <c r="D88" i="9" s="1"/>
  <c r="D13" i="11"/>
  <c r="C32" i="11"/>
  <c r="D31" i="11"/>
  <c r="D28" i="11"/>
  <c r="E46" i="9"/>
  <c r="F32" i="11"/>
  <c r="D27" i="11"/>
  <c r="D22" i="11"/>
  <c r="D18" i="11"/>
  <c r="D79" i="9"/>
  <c r="D47" i="9"/>
  <c r="D73" i="9" s="1"/>
  <c r="D26" i="11"/>
  <c r="C47" i="9"/>
  <c r="F23" i="11"/>
  <c r="E36" i="9"/>
  <c r="C23" i="11"/>
  <c r="X8" i="6"/>
  <c r="V8" i="6"/>
  <c r="V19" i="6" s="1"/>
  <c r="T8" i="6"/>
  <c r="T19" i="6" s="1"/>
  <c r="C56" i="11"/>
  <c r="D59" i="6"/>
  <c r="AN8" i="6" s="1"/>
  <c r="I72" i="8"/>
  <c r="F57" i="8"/>
  <c r="H35" i="8"/>
  <c r="G72" i="8"/>
  <c r="D72" i="8"/>
  <c r="H43" i="8"/>
  <c r="X19" i="6"/>
  <c r="H72" i="8"/>
  <c r="H54" i="8"/>
  <c r="J30" i="8"/>
  <c r="J35" i="8" s="1"/>
  <c r="F55" i="11"/>
  <c r="D55" i="11" s="1"/>
  <c r="F71" i="8"/>
  <c r="F70" i="8"/>
  <c r="F54" i="11"/>
  <c r="D54" i="11" s="1"/>
  <c r="F53" i="11"/>
  <c r="D53" i="11" s="1"/>
  <c r="F69" i="8"/>
  <c r="F68" i="8"/>
  <c r="F52" i="11"/>
  <c r="D52" i="11" s="1"/>
  <c r="F51" i="11"/>
  <c r="D51" i="11" s="1"/>
  <c r="F67" i="8"/>
  <c r="J72" i="8"/>
  <c r="F58" i="8"/>
  <c r="F66" i="8"/>
  <c r="F50" i="11"/>
  <c r="D50" i="11" s="1"/>
  <c r="J54" i="8"/>
  <c r="G35" i="8"/>
  <c r="G54" i="8"/>
  <c r="E65" i="8"/>
  <c r="J37" i="8"/>
  <c r="J43" i="8" s="1"/>
  <c r="J21" i="8"/>
  <c r="J22" i="8" s="1"/>
  <c r="J55" i="8" s="1"/>
  <c r="G43" i="8"/>
  <c r="AN5" i="6"/>
  <c r="I49" i="8"/>
  <c r="I54" i="8" s="1"/>
  <c r="F47" i="8"/>
  <c r="D54" i="8"/>
  <c r="F45" i="8"/>
  <c r="E54" i="8"/>
  <c r="D59" i="9" s="1"/>
  <c r="I43" i="8"/>
  <c r="D43" i="8"/>
  <c r="F43" i="8"/>
  <c r="E43" i="8"/>
  <c r="D58" i="9" s="1"/>
  <c r="I35" i="8"/>
  <c r="D35" i="8"/>
  <c r="E35" i="8"/>
  <c r="D57" i="9" s="1"/>
  <c r="F29" i="8"/>
  <c r="I21" i="8"/>
  <c r="D45" i="6"/>
  <c r="D80" i="8" s="1"/>
  <c r="C84" i="8"/>
  <c r="C85" i="8" s="1"/>
  <c r="D20" i="9"/>
  <c r="AN4" i="6"/>
  <c r="AN27" i="6"/>
  <c r="G74" i="5"/>
  <c r="F71" i="5"/>
  <c r="J86" i="4"/>
  <c r="J88" i="4" s="1"/>
  <c r="J90" i="4" s="1"/>
  <c r="J93" i="4" s="1"/>
  <c r="J95" i="4" s="1"/>
  <c r="E71" i="5" l="1"/>
  <c r="E73" i="5" s="1"/>
  <c r="E75" i="5" s="1"/>
  <c r="E78" i="5" s="1"/>
  <c r="E81" i="5" s="1"/>
  <c r="N79" i="21"/>
  <c r="F76" i="21"/>
  <c r="G76" i="21" s="1"/>
  <c r="F85" i="21"/>
  <c r="F86" i="21" s="1"/>
  <c r="G79" i="21"/>
  <c r="E71" i="21"/>
  <c r="I80" i="21" s="1"/>
  <c r="F15" i="21"/>
  <c r="X29" i="6"/>
  <c r="X43" i="6" s="1"/>
  <c r="AG6" i="6" s="1"/>
  <c r="AG26" i="6" s="1"/>
  <c r="AN18" i="6" s="1"/>
  <c r="F73" i="5"/>
  <c r="F75" i="5" s="1"/>
  <c r="F78" i="5" s="1"/>
  <c r="F81" i="5" s="1"/>
  <c r="E14" i="8"/>
  <c r="D81" i="5"/>
  <c r="D53" i="9"/>
  <c r="G79" i="5"/>
  <c r="G81" i="5" s="1"/>
  <c r="N20" i="17"/>
  <c r="C55" i="8"/>
  <c r="C39" i="11" s="1"/>
  <c r="C47" i="11" s="1"/>
  <c r="C58" i="11" s="1"/>
  <c r="V29" i="6"/>
  <c r="V43" i="6" s="1"/>
  <c r="AD6" i="6" s="1"/>
  <c r="AD26" i="6" s="1"/>
  <c r="AN17" i="6" s="1"/>
  <c r="F34" i="11"/>
  <c r="N16" i="17"/>
  <c r="N19" i="17"/>
  <c r="N24" i="17"/>
  <c r="N29" i="17"/>
  <c r="N27" i="17"/>
  <c r="N23" i="17"/>
  <c r="N14" i="17"/>
  <c r="N26" i="17"/>
  <c r="N18" i="17"/>
  <c r="N22" i="17"/>
  <c r="N12" i="17"/>
  <c r="N13" i="17"/>
  <c r="N21" i="17"/>
  <c r="N30" i="17"/>
  <c r="N28" i="17"/>
  <c r="N15" i="17"/>
  <c r="N25" i="17"/>
  <c r="N17" i="17"/>
  <c r="N34" i="17"/>
  <c r="N54" i="17"/>
  <c r="N53" i="17"/>
  <c r="N52" i="17"/>
  <c r="N55" i="17"/>
  <c r="C34" i="11"/>
  <c r="E47" i="9"/>
  <c r="D32" i="11"/>
  <c r="D23" i="11"/>
  <c r="T29" i="6"/>
  <c r="T43" i="6" s="1"/>
  <c r="Z8" i="6"/>
  <c r="Z19" i="6" s="1"/>
  <c r="Z29" i="6" s="1"/>
  <c r="Z43" i="6" s="1"/>
  <c r="J63" i="8"/>
  <c r="J73" i="8" s="1"/>
  <c r="I80" i="8" s="1"/>
  <c r="I83" i="8" s="1"/>
  <c r="I86" i="8" s="1"/>
  <c r="H22" i="8"/>
  <c r="D22" i="8"/>
  <c r="D82" i="8"/>
  <c r="D84" i="8" s="1"/>
  <c r="D86" i="8" s="1"/>
  <c r="D42" i="11"/>
  <c r="F65" i="8"/>
  <c r="F49" i="11"/>
  <c r="E72" i="8"/>
  <c r="J29" i="12" s="1"/>
  <c r="K29" i="12" s="1"/>
  <c r="F54" i="8"/>
  <c r="F35" i="8"/>
  <c r="AN7" i="6"/>
  <c r="AN9" i="6" s="1"/>
  <c r="AN28" i="6"/>
  <c r="N43" i="17"/>
  <c r="N42" i="17"/>
  <c r="AN6" i="6"/>
  <c r="AN29" i="6" s="1"/>
  <c r="F86" i="5"/>
  <c r="N39" i="17"/>
  <c r="N40" i="17"/>
  <c r="N50" i="17"/>
  <c r="N47" i="17"/>
  <c r="N48" i="17"/>
  <c r="N35" i="17"/>
  <c r="N45" i="17"/>
  <c r="N44" i="17"/>
  <c r="N33" i="17"/>
  <c r="N38" i="17"/>
  <c r="N41" i="17"/>
  <c r="N46" i="17"/>
  <c r="N51" i="17"/>
  <c r="N11" i="17"/>
  <c r="N37" i="17"/>
  <c r="N36" i="17"/>
  <c r="N32" i="17"/>
  <c r="N49" i="17"/>
  <c r="G71" i="5" l="1"/>
  <c r="N56" i="17"/>
  <c r="G15" i="21"/>
  <c r="G71" i="21" s="1"/>
  <c r="F71" i="21"/>
  <c r="E73" i="21"/>
  <c r="E75" i="21" s="1"/>
  <c r="E78" i="21" s="1"/>
  <c r="E81" i="21" s="1"/>
  <c r="F14" i="8"/>
  <c r="F19" i="8" s="1"/>
  <c r="E19" i="8"/>
  <c r="D52" i="9" s="1"/>
  <c r="C63" i="8"/>
  <c r="D55" i="8"/>
  <c r="D63" i="8" s="1"/>
  <c r="H55" i="8"/>
  <c r="H63" i="8" s="1"/>
  <c r="H73" i="8" s="1"/>
  <c r="K25" i="12"/>
  <c r="D34" i="11"/>
  <c r="T52" i="6"/>
  <c r="V52" i="6" s="1"/>
  <c r="AN10" i="6"/>
  <c r="G22" i="8"/>
  <c r="G55" i="8" s="1"/>
  <c r="I22" i="8"/>
  <c r="I55" i="8" s="1"/>
  <c r="D85" i="8"/>
  <c r="D69" i="9"/>
  <c r="D49" i="11"/>
  <c r="D56" i="11" s="1"/>
  <c r="F56" i="11"/>
  <c r="F72" i="8"/>
  <c r="AN30" i="6"/>
  <c r="AN31" i="6" s="1"/>
  <c r="AN32" i="6" s="1"/>
  <c r="AN33" i="6" s="1"/>
  <c r="AN11" i="6"/>
  <c r="I87" i="8" l="1"/>
  <c r="H87" i="8"/>
  <c r="F74" i="21"/>
  <c r="I81" i="21"/>
  <c r="F72" i="21"/>
  <c r="G72" i="21" s="1"/>
  <c r="G73" i="21" s="1"/>
  <c r="G74" i="21"/>
  <c r="C73" i="8"/>
  <c r="I28" i="12"/>
  <c r="I30" i="12" s="1"/>
  <c r="D73" i="8"/>
  <c r="H11" i="17"/>
  <c r="H52" i="17" s="1"/>
  <c r="I52" i="17" s="1"/>
  <c r="H11" i="18"/>
  <c r="AN12" i="6"/>
  <c r="AN16" i="6" s="1"/>
  <c r="AN19" i="6" s="1"/>
  <c r="AN41" i="6" s="1"/>
  <c r="AN47" i="6" s="1"/>
  <c r="I63" i="8"/>
  <c r="I73" i="8" s="1"/>
  <c r="H80" i="8" s="1"/>
  <c r="G63" i="8"/>
  <c r="G73" i="8" s="1"/>
  <c r="E22" i="8"/>
  <c r="E55" i="8" s="1"/>
  <c r="F22" i="8"/>
  <c r="F55" i="8" s="1"/>
  <c r="I88" i="8"/>
  <c r="I90" i="8" s="1"/>
  <c r="G75" i="21" l="1"/>
  <c r="G78" i="21" s="1"/>
  <c r="G81" i="21" s="1"/>
  <c r="F73" i="21"/>
  <c r="F75" i="21" s="1"/>
  <c r="F78" i="21" s="1"/>
  <c r="F81" i="21" s="1"/>
  <c r="I34" i="12"/>
  <c r="K34" i="12" s="1"/>
  <c r="I35" i="12"/>
  <c r="K35" i="12" s="1"/>
  <c r="H43" i="17"/>
  <c r="I43" i="17" s="1"/>
  <c r="H55" i="17"/>
  <c r="I55" i="17" s="1"/>
  <c r="H36" i="17"/>
  <c r="I36" i="17" s="1"/>
  <c r="H33" i="17"/>
  <c r="I33" i="17" s="1"/>
  <c r="H30" i="17"/>
  <c r="I30" i="17" s="1"/>
  <c r="H17" i="17"/>
  <c r="I17" i="17" s="1"/>
  <c r="H20" i="17"/>
  <c r="I20" i="17" s="1"/>
  <c r="H27" i="17"/>
  <c r="I27" i="17" s="1"/>
  <c r="H51" i="17"/>
  <c r="I51" i="17" s="1"/>
  <c r="H28" i="17"/>
  <c r="I28" i="17" s="1"/>
  <c r="H50" i="17"/>
  <c r="I50" i="17" s="1"/>
  <c r="H12" i="17"/>
  <c r="I12" i="17" s="1"/>
  <c r="H32" i="17"/>
  <c r="I32" i="17" s="1"/>
  <c r="H16" i="17"/>
  <c r="I16" i="17" s="1"/>
  <c r="H41" i="17"/>
  <c r="I41" i="17" s="1"/>
  <c r="H40" i="17"/>
  <c r="I40" i="17" s="1"/>
  <c r="H38" i="17"/>
  <c r="I38" i="17" s="1"/>
  <c r="H25" i="17"/>
  <c r="I25" i="17" s="1"/>
  <c r="H29" i="17"/>
  <c r="I29" i="17" s="1"/>
  <c r="H54" i="17"/>
  <c r="I54" i="17" s="1"/>
  <c r="H47" i="17"/>
  <c r="I47" i="17" s="1"/>
  <c r="H35" i="17"/>
  <c r="I35" i="17" s="1"/>
  <c r="H44" i="17"/>
  <c r="I44" i="17" s="1"/>
  <c r="H24" i="17"/>
  <c r="I24" i="17" s="1"/>
  <c r="H21" i="17"/>
  <c r="I21" i="17" s="1"/>
  <c r="H26" i="17"/>
  <c r="I26" i="17" s="1"/>
  <c r="H23" i="17"/>
  <c r="I23" i="17" s="1"/>
  <c r="H13" i="17"/>
  <c r="I13" i="17" s="1"/>
  <c r="H18" i="17"/>
  <c r="I18" i="17" s="1"/>
  <c r="H49" i="17"/>
  <c r="I49" i="17" s="1"/>
  <c r="H15" i="17"/>
  <c r="I15" i="17" s="1"/>
  <c r="H39" i="17"/>
  <c r="I39" i="17" s="1"/>
  <c r="H14" i="17"/>
  <c r="I14" i="17" s="1"/>
  <c r="H37" i="17"/>
  <c r="I37" i="17" s="1"/>
  <c r="H53" i="17"/>
  <c r="I53" i="17" s="1"/>
  <c r="H19" i="17"/>
  <c r="I19" i="17" s="1"/>
  <c r="I11" i="17"/>
  <c r="H48" i="17"/>
  <c r="I48" i="17" s="1"/>
  <c r="H34" i="17"/>
  <c r="I34" i="17" s="1"/>
  <c r="H45" i="17"/>
  <c r="I45" i="17" s="1"/>
  <c r="H46" i="17"/>
  <c r="I46" i="17" s="1"/>
  <c r="H42" i="17"/>
  <c r="I42" i="17" s="1"/>
  <c r="H31" i="17"/>
  <c r="I31" i="17" s="1"/>
  <c r="H22" i="17"/>
  <c r="I22" i="17" s="1"/>
  <c r="H55" i="18"/>
  <c r="I55" i="18" s="1"/>
  <c r="K55" i="18" s="1"/>
  <c r="H17" i="18"/>
  <c r="I17" i="18" s="1"/>
  <c r="K17" i="18" s="1"/>
  <c r="H25" i="18"/>
  <c r="I25" i="18" s="1"/>
  <c r="K25" i="18" s="1"/>
  <c r="H33" i="18"/>
  <c r="I33" i="18" s="1"/>
  <c r="K33" i="18" s="1"/>
  <c r="H41" i="18"/>
  <c r="I41" i="18" s="1"/>
  <c r="K41" i="18" s="1"/>
  <c r="H49" i="18"/>
  <c r="I49" i="18" s="1"/>
  <c r="K49" i="18" s="1"/>
  <c r="H18" i="18"/>
  <c r="I18" i="18" s="1"/>
  <c r="K18" i="18" s="1"/>
  <c r="H26" i="18"/>
  <c r="I26" i="18" s="1"/>
  <c r="K26" i="18" s="1"/>
  <c r="H34" i="18"/>
  <c r="I34" i="18" s="1"/>
  <c r="K34" i="18" s="1"/>
  <c r="H42" i="18"/>
  <c r="I42" i="18" s="1"/>
  <c r="K42" i="18" s="1"/>
  <c r="H50" i="18"/>
  <c r="I50" i="18" s="1"/>
  <c r="K50" i="18" s="1"/>
  <c r="H27" i="18"/>
  <c r="I27" i="18" s="1"/>
  <c r="K27" i="18" s="1"/>
  <c r="H29" i="18"/>
  <c r="I29" i="18" s="1"/>
  <c r="K29" i="18" s="1"/>
  <c r="H22" i="18"/>
  <c r="I22" i="18" s="1"/>
  <c r="K22" i="18" s="1"/>
  <c r="H46" i="18"/>
  <c r="I46" i="18" s="1"/>
  <c r="K46" i="18" s="1"/>
  <c r="H12" i="18"/>
  <c r="I12" i="18" s="1"/>
  <c r="K12" i="18" s="1"/>
  <c r="H20" i="18"/>
  <c r="I20" i="18" s="1"/>
  <c r="K20" i="18" s="1"/>
  <c r="H28" i="18"/>
  <c r="I28" i="18" s="1"/>
  <c r="K28" i="18" s="1"/>
  <c r="H36" i="18"/>
  <c r="I36" i="18" s="1"/>
  <c r="K36" i="18" s="1"/>
  <c r="H44" i="18"/>
  <c r="I44" i="18" s="1"/>
  <c r="K44" i="18" s="1"/>
  <c r="H52" i="18"/>
  <c r="I52" i="18" s="1"/>
  <c r="K52" i="18" s="1"/>
  <c r="H13" i="18"/>
  <c r="I13" i="18" s="1"/>
  <c r="K13" i="18" s="1"/>
  <c r="H37" i="18"/>
  <c r="I37" i="18" s="1"/>
  <c r="K37" i="18" s="1"/>
  <c r="H15" i="18"/>
  <c r="I15" i="18" s="1"/>
  <c r="K15" i="18" s="1"/>
  <c r="H23" i="18"/>
  <c r="I23" i="18" s="1"/>
  <c r="K23" i="18" s="1"/>
  <c r="H31" i="18"/>
  <c r="I31" i="18" s="1"/>
  <c r="K31" i="18" s="1"/>
  <c r="H39" i="18"/>
  <c r="I39" i="18" s="1"/>
  <c r="K39" i="18" s="1"/>
  <c r="H47" i="18"/>
  <c r="I47" i="18" s="1"/>
  <c r="K47" i="18" s="1"/>
  <c r="H35" i="18"/>
  <c r="I35" i="18" s="1"/>
  <c r="K35" i="18" s="1"/>
  <c r="H51" i="18"/>
  <c r="I51" i="18" s="1"/>
  <c r="K51" i="18" s="1"/>
  <c r="H45" i="18"/>
  <c r="I45" i="18" s="1"/>
  <c r="K45" i="18" s="1"/>
  <c r="H14" i="18"/>
  <c r="I14" i="18" s="1"/>
  <c r="K14" i="18" s="1"/>
  <c r="H38" i="18"/>
  <c r="I38" i="18" s="1"/>
  <c r="K38" i="18" s="1"/>
  <c r="I11" i="18"/>
  <c r="K11" i="18" s="1"/>
  <c r="H16" i="18"/>
  <c r="I16" i="18" s="1"/>
  <c r="K16" i="18" s="1"/>
  <c r="H24" i="18"/>
  <c r="I24" i="18" s="1"/>
  <c r="K24" i="18" s="1"/>
  <c r="H32" i="18"/>
  <c r="I32" i="18" s="1"/>
  <c r="K32" i="18" s="1"/>
  <c r="H40" i="18"/>
  <c r="I40" i="18" s="1"/>
  <c r="K40" i="18" s="1"/>
  <c r="H48" i="18"/>
  <c r="I48" i="18" s="1"/>
  <c r="K48" i="18" s="1"/>
  <c r="H19" i="18"/>
  <c r="I19" i="18" s="1"/>
  <c r="K19" i="18" s="1"/>
  <c r="H43" i="18"/>
  <c r="I43" i="18" s="1"/>
  <c r="K43" i="18" s="1"/>
  <c r="H21" i="18"/>
  <c r="I21" i="18" s="1"/>
  <c r="K21" i="18" s="1"/>
  <c r="H53" i="18"/>
  <c r="I53" i="18" s="1"/>
  <c r="K53" i="18" s="1"/>
  <c r="H30" i="18"/>
  <c r="I30" i="18" s="1"/>
  <c r="K30" i="18" s="1"/>
  <c r="H54" i="18"/>
  <c r="I54" i="18" s="1"/>
  <c r="K54" i="18" s="1"/>
  <c r="AN20" i="6"/>
  <c r="AN42" i="6" s="1"/>
  <c r="AN48" i="6" s="1"/>
  <c r="AN49" i="6" s="1"/>
  <c r="AN50" i="6" s="1"/>
  <c r="AN52" i="6" s="1"/>
  <c r="J80" i="8"/>
  <c r="J83" i="8" s="1"/>
  <c r="H83" i="8"/>
  <c r="H86" i="8" s="1"/>
  <c r="E56" i="8"/>
  <c r="D61" i="9" s="1"/>
  <c r="F39" i="11"/>
  <c r="K56" i="18" l="1"/>
  <c r="L11" i="18" s="1"/>
  <c r="I56" i="17"/>
  <c r="H56" i="17"/>
  <c r="H56" i="18"/>
  <c r="I56" i="18"/>
  <c r="J86" i="8"/>
  <c r="H88" i="8"/>
  <c r="F56" i="8"/>
  <c r="E63" i="8"/>
  <c r="J28" i="12" s="1"/>
  <c r="D39" i="11"/>
  <c r="M11" i="18" l="1"/>
  <c r="L21" i="18"/>
  <c r="M21" i="18" s="1"/>
  <c r="N21" i="18" s="1"/>
  <c r="L46" i="18"/>
  <c r="M46" i="18" s="1"/>
  <c r="N46" i="18" s="1"/>
  <c r="L43" i="18"/>
  <c r="M43" i="18" s="1"/>
  <c r="N43" i="18" s="1"/>
  <c r="L27" i="18"/>
  <c r="M27" i="18" s="1"/>
  <c r="N27" i="18" s="1"/>
  <c r="L47" i="18"/>
  <c r="M47" i="18" s="1"/>
  <c r="N47" i="18" s="1"/>
  <c r="L55" i="18"/>
  <c r="M55" i="18" s="1"/>
  <c r="N55" i="18" s="1"/>
  <c r="L53" i="18"/>
  <c r="M53" i="18" s="1"/>
  <c r="N53" i="18" s="1"/>
  <c r="L25" i="18"/>
  <c r="M25" i="18" s="1"/>
  <c r="N25" i="18" s="1"/>
  <c r="L24" i="18"/>
  <c r="M24" i="18" s="1"/>
  <c r="N24" i="18" s="1"/>
  <c r="L14" i="18"/>
  <c r="M14" i="18" s="1"/>
  <c r="N14" i="18" s="1"/>
  <c r="L37" i="18"/>
  <c r="M37" i="18" s="1"/>
  <c r="N37" i="18" s="1"/>
  <c r="L34" i="18"/>
  <c r="M34" i="18" s="1"/>
  <c r="N34" i="18" s="1"/>
  <c r="L26" i="18"/>
  <c r="M26" i="18" s="1"/>
  <c r="N26" i="18" s="1"/>
  <c r="L36" i="18"/>
  <c r="M36" i="18" s="1"/>
  <c r="N36" i="18" s="1"/>
  <c r="L30" i="18"/>
  <c r="M30" i="18" s="1"/>
  <c r="N30" i="18" s="1"/>
  <c r="L49" i="18"/>
  <c r="M49" i="18" s="1"/>
  <c r="N49" i="18" s="1"/>
  <c r="L45" i="18"/>
  <c r="M45" i="18" s="1"/>
  <c r="N45" i="18" s="1"/>
  <c r="L44" i="18"/>
  <c r="M44" i="18" s="1"/>
  <c r="N44" i="18" s="1"/>
  <c r="L18" i="18"/>
  <c r="M18" i="18" s="1"/>
  <c r="N18" i="18" s="1"/>
  <c r="L20" i="18"/>
  <c r="M20" i="18" s="1"/>
  <c r="N20" i="18" s="1"/>
  <c r="L16" i="18"/>
  <c r="M16" i="18" s="1"/>
  <c r="N16" i="18" s="1"/>
  <c r="L22" i="18"/>
  <c r="M22" i="18" s="1"/>
  <c r="N22" i="18" s="1"/>
  <c r="L48" i="18"/>
  <c r="M48" i="18" s="1"/>
  <c r="N48" i="18" s="1"/>
  <c r="L23" i="18"/>
  <c r="M23" i="18" s="1"/>
  <c r="N23" i="18" s="1"/>
  <c r="L42" i="18"/>
  <c r="M42" i="18" s="1"/>
  <c r="N42" i="18" s="1"/>
  <c r="L15" i="18"/>
  <c r="M15" i="18" s="1"/>
  <c r="N15" i="18" s="1"/>
  <c r="L29" i="18"/>
  <c r="M29" i="18" s="1"/>
  <c r="N29" i="18" s="1"/>
  <c r="L13" i="18"/>
  <c r="M13" i="18" s="1"/>
  <c r="N13" i="18" s="1"/>
  <c r="L12" i="18"/>
  <c r="M12" i="18" s="1"/>
  <c r="N12" i="18" s="1"/>
  <c r="L31" i="18"/>
  <c r="M31" i="18" s="1"/>
  <c r="N31" i="18" s="1"/>
  <c r="L35" i="18"/>
  <c r="M35" i="18" s="1"/>
  <c r="N35" i="18" s="1"/>
  <c r="L40" i="18"/>
  <c r="M40" i="18" s="1"/>
  <c r="N40" i="18" s="1"/>
  <c r="L50" i="18"/>
  <c r="M50" i="18" s="1"/>
  <c r="N50" i="18" s="1"/>
  <c r="L32" i="18"/>
  <c r="M32" i="18" s="1"/>
  <c r="N32" i="18" s="1"/>
  <c r="L39" i="18"/>
  <c r="M39" i="18" s="1"/>
  <c r="N39" i="18" s="1"/>
  <c r="L54" i="18"/>
  <c r="M54" i="18" s="1"/>
  <c r="N54" i="18" s="1"/>
  <c r="L17" i="18"/>
  <c r="M17" i="18" s="1"/>
  <c r="N17" i="18" s="1"/>
  <c r="L41" i="18"/>
  <c r="M41" i="18" s="1"/>
  <c r="N41" i="18" s="1"/>
  <c r="L38" i="18"/>
  <c r="M38" i="18" s="1"/>
  <c r="N38" i="18" s="1"/>
  <c r="L28" i="18"/>
  <c r="M28" i="18" s="1"/>
  <c r="N28" i="18" s="1"/>
  <c r="L33" i="18"/>
  <c r="M33" i="18" s="1"/>
  <c r="N33" i="18" s="1"/>
  <c r="L52" i="18"/>
  <c r="M52" i="18" s="1"/>
  <c r="N52" i="18" s="1"/>
  <c r="L51" i="18"/>
  <c r="M51" i="18" s="1"/>
  <c r="N51" i="18" s="1"/>
  <c r="L19" i="18"/>
  <c r="M19" i="18" s="1"/>
  <c r="N19" i="18" s="1"/>
  <c r="K28" i="12"/>
  <c r="K30" i="12" s="1"/>
  <c r="J30" i="12"/>
  <c r="H90" i="8"/>
  <c r="J88" i="8"/>
  <c r="E73" i="8"/>
  <c r="F63" i="8"/>
  <c r="F73" i="8" s="1"/>
  <c r="F75" i="8" s="1"/>
  <c r="F40" i="11"/>
  <c r="D68" i="9"/>
  <c r="M56" i="18" l="1"/>
  <c r="N11" i="18"/>
  <c r="N56" i="18" s="1"/>
  <c r="L56" i="18"/>
  <c r="D70" i="9"/>
  <c r="J90" i="8"/>
  <c r="H97" i="8" s="1"/>
  <c r="G40" i="11"/>
  <c r="D40" i="11"/>
  <c r="D47" i="11" s="1"/>
  <c r="D58" i="11" s="1"/>
  <c r="F47" i="11"/>
  <c r="F58" i="11" s="1"/>
  <c r="D74" i="9" l="1"/>
  <c r="D75" i="9" s="1"/>
  <c r="H95" i="8"/>
  <c r="D91" i="9"/>
  <c r="D99" i="9" s="1"/>
  <c r="D94" i="9" l="1"/>
  <c r="O9" i="17" s="1"/>
  <c r="O20" i="17" l="1"/>
  <c r="P20" i="17" s="1"/>
  <c r="O24" i="17"/>
  <c r="P24" i="17" s="1"/>
  <c r="O25" i="17"/>
  <c r="P25" i="17" s="1"/>
  <c r="O54" i="17"/>
  <c r="P54" i="17" s="1"/>
  <c r="O28" i="17"/>
  <c r="P28" i="17" s="1"/>
  <c r="O53" i="17"/>
  <c r="P53" i="17" s="1"/>
  <c r="O22" i="17"/>
  <c r="P22" i="17" s="1"/>
  <c r="O12" i="17"/>
  <c r="P12" i="17" s="1"/>
  <c r="O13" i="17"/>
  <c r="P13" i="17" s="1"/>
  <c r="O23" i="17"/>
  <c r="P23" i="17" s="1"/>
  <c r="O30" i="17"/>
  <c r="P30" i="17" s="1"/>
  <c r="O16" i="17"/>
  <c r="P16" i="17" s="1"/>
  <c r="O27" i="17"/>
  <c r="P27" i="17" s="1"/>
  <c r="O19" i="17"/>
  <c r="P19" i="17" s="1"/>
  <c r="O26" i="17"/>
  <c r="P26" i="17" s="1"/>
  <c r="O18" i="17"/>
  <c r="P18" i="17" s="1"/>
  <c r="O31" i="17"/>
  <c r="P31" i="17" s="1"/>
  <c r="O21" i="17"/>
  <c r="P21" i="17" s="1"/>
  <c r="O52" i="17"/>
  <c r="P52" i="17" s="1"/>
  <c r="O29" i="17"/>
  <c r="P29" i="17" s="1"/>
  <c r="O14" i="17"/>
  <c r="P14" i="17" s="1"/>
  <c r="O17" i="17"/>
  <c r="P17" i="17" s="1"/>
  <c r="O55" i="17"/>
  <c r="P55" i="17" s="1"/>
  <c r="O15" i="17"/>
  <c r="P15" i="17" s="1"/>
  <c r="O51" i="17"/>
  <c r="P51" i="17" s="1"/>
  <c r="O40" i="17"/>
  <c r="P40" i="17" s="1"/>
  <c r="O50" i="17"/>
  <c r="P50" i="17" s="1"/>
  <c r="O11" i="17"/>
  <c r="O42" i="17"/>
  <c r="P42" i="17" s="1"/>
  <c r="O41" i="17"/>
  <c r="P41" i="17" s="1"/>
  <c r="O35" i="17"/>
  <c r="P35" i="17" s="1"/>
  <c r="O32" i="17"/>
  <c r="P32" i="17" s="1"/>
  <c r="O34" i="17"/>
  <c r="P34" i="17" s="1"/>
  <c r="O33" i="17"/>
  <c r="P33" i="17" s="1"/>
  <c r="O44" i="17"/>
  <c r="P44" i="17" s="1"/>
  <c r="O36" i="17"/>
  <c r="P36" i="17" s="1"/>
  <c r="O43" i="17"/>
  <c r="P43" i="17" s="1"/>
  <c r="O37" i="17"/>
  <c r="P37" i="17" s="1"/>
  <c r="O48" i="17"/>
  <c r="P48" i="17" s="1"/>
  <c r="O49" i="17"/>
  <c r="P49" i="17" s="1"/>
  <c r="O47" i="17"/>
  <c r="P47" i="17" s="1"/>
  <c r="O45" i="17"/>
  <c r="P45" i="17" s="1"/>
  <c r="O39" i="17"/>
  <c r="P39" i="17" s="1"/>
  <c r="O46" i="17"/>
  <c r="P46" i="17" s="1"/>
  <c r="O38" i="17"/>
  <c r="P38" i="17" s="1"/>
  <c r="O56" i="17" l="1"/>
  <c r="P11" i="17"/>
  <c r="P56" i="17" s="1"/>
</calcChain>
</file>

<file path=xl/comments1.xml><?xml version="1.0" encoding="utf-8"?>
<comments xmlns="http://schemas.openxmlformats.org/spreadsheetml/2006/main">
  <authors>
    <author>Kabir, Mahjabeen</author>
  </authors>
  <commentList>
    <comment ref="E14" authorId="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D79" authorId="0">
      <text>
        <r>
          <rPr>
            <b/>
            <sz val="9"/>
            <color indexed="81"/>
            <rFont val="Tahoma"/>
            <family val="2"/>
          </rPr>
          <t>Kabir, Mahjabeen:</t>
        </r>
        <r>
          <rPr>
            <sz val="9"/>
            <color indexed="81"/>
            <rFont val="Tahoma"/>
            <family val="2"/>
          </rPr>
          <t xml:space="preserve">
</t>
        </r>
        <r>
          <rPr>
            <sz val="14"/>
            <color indexed="81"/>
            <rFont val="Tahoma"/>
            <family val="2"/>
          </rPr>
          <t>Enter the total amount from the Change Order Log in MFaSys.</t>
        </r>
      </text>
    </comment>
    <comment ref="F79" authorId="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 ref="F80" authorId="0">
      <text>
        <r>
          <rPr>
            <b/>
            <sz val="9"/>
            <color indexed="81"/>
            <rFont val="Tahoma"/>
            <family val="2"/>
          </rPr>
          <t>Kabir, Mahjabeen:</t>
        </r>
        <r>
          <rPr>
            <sz val="9"/>
            <color indexed="81"/>
            <rFont val="Tahoma"/>
            <family val="2"/>
          </rPr>
          <t xml:space="preserve">
</t>
        </r>
        <r>
          <rPr>
            <sz val="11"/>
            <color indexed="81"/>
            <rFont val="Tahoma"/>
            <family val="2"/>
          </rPr>
          <t>Enter as a negative number from Change Order Request in MFaSys.</t>
        </r>
      </text>
    </comment>
  </commentList>
</comments>
</file>

<file path=xl/comments2.xml><?xml version="1.0" encoding="utf-8"?>
<comments xmlns="http://schemas.openxmlformats.org/spreadsheetml/2006/main">
  <authors>
    <author>Kabir, Mahjabeen</author>
  </authors>
  <commentList>
    <comment ref="E14" authorId="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D79" authorId="0">
      <text>
        <r>
          <rPr>
            <b/>
            <sz val="9"/>
            <color indexed="81"/>
            <rFont val="Tahoma"/>
            <family val="2"/>
          </rPr>
          <t>Kabir, Mahjabeen:</t>
        </r>
        <r>
          <rPr>
            <sz val="9"/>
            <color indexed="81"/>
            <rFont val="Tahoma"/>
            <family val="2"/>
          </rPr>
          <t xml:space="preserve">
</t>
        </r>
        <r>
          <rPr>
            <sz val="14"/>
            <color indexed="81"/>
            <rFont val="Tahoma"/>
            <family val="2"/>
          </rPr>
          <t>Enter the total amount from the Change Order Log in MFaSys.</t>
        </r>
      </text>
    </comment>
    <comment ref="F79" authorId="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 ref="F80" authorId="0">
      <text>
        <r>
          <rPr>
            <b/>
            <sz val="9"/>
            <color indexed="81"/>
            <rFont val="Tahoma"/>
            <family val="2"/>
          </rPr>
          <t>Kabir, Mahjabeen:</t>
        </r>
        <r>
          <rPr>
            <sz val="9"/>
            <color indexed="81"/>
            <rFont val="Tahoma"/>
            <family val="2"/>
          </rPr>
          <t xml:space="preserve">
</t>
        </r>
        <r>
          <rPr>
            <sz val="11"/>
            <color indexed="81"/>
            <rFont val="Tahoma"/>
            <family val="2"/>
          </rPr>
          <t>Enter as a negative number from Change Order Request in MFaSys.</t>
        </r>
      </text>
    </comment>
  </commentList>
</comments>
</file>

<file path=xl/comments3.xml><?xml version="1.0" encoding="utf-8"?>
<comments xmlns="http://schemas.openxmlformats.org/spreadsheetml/2006/main">
  <authors>
    <author>Kabir, Mahjabeen</author>
  </authors>
  <commentList>
    <comment ref="E19" authorId="0">
      <text>
        <r>
          <rPr>
            <b/>
            <sz val="9"/>
            <color indexed="81"/>
            <rFont val="Tahoma"/>
            <family val="2"/>
          </rPr>
          <t>Kabir, Mahjabeen:</t>
        </r>
        <r>
          <rPr>
            <sz val="9"/>
            <color indexed="81"/>
            <rFont val="Tahoma"/>
            <family val="2"/>
          </rPr>
          <t xml:space="preserve">
</t>
        </r>
        <r>
          <rPr>
            <sz val="14"/>
            <color indexed="81"/>
            <rFont val="Tahoma"/>
            <family val="2"/>
          </rPr>
          <t>Override formula if the G.C. contract is a stipulated sum (a/k/a fixed-price contract) to accept the contract amount.</t>
        </r>
      </text>
    </comment>
    <comment ref="E56" authorId="0">
      <text>
        <r>
          <rPr>
            <b/>
            <sz val="9"/>
            <color indexed="81"/>
            <rFont val="Tahoma"/>
            <family val="2"/>
          </rPr>
          <t>Kabir, Mahjabeen:</t>
        </r>
        <r>
          <rPr>
            <sz val="9"/>
            <color indexed="81"/>
            <rFont val="Tahoma"/>
            <family val="2"/>
          </rPr>
          <t xml:space="preserve">
</t>
        </r>
        <r>
          <rPr>
            <sz val="14"/>
            <color indexed="81"/>
            <rFont val="Tahoma"/>
            <family val="2"/>
          </rPr>
          <t>Enter developer fee amount from final underwriting</t>
        </r>
      </text>
    </comment>
    <comment ref="E69" authorId="0">
      <text>
        <r>
          <rPr>
            <b/>
            <sz val="9"/>
            <color indexed="81"/>
            <rFont val="Tahoma"/>
            <family val="2"/>
          </rPr>
          <t>Kabir, Mahjabeen:</t>
        </r>
        <r>
          <rPr>
            <sz val="9"/>
            <color indexed="81"/>
            <rFont val="Tahoma"/>
            <family val="2"/>
          </rPr>
          <t xml:space="preserve">
</t>
        </r>
        <r>
          <rPr>
            <sz val="14"/>
            <color indexed="81"/>
            <rFont val="Tahoma"/>
            <family val="2"/>
          </rPr>
          <t>Enter from final underwriting.</t>
        </r>
      </text>
    </comment>
    <comment ref="H81" author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82" author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93" authorId="0">
      <text>
        <r>
          <rPr>
            <b/>
            <sz val="9"/>
            <color indexed="81"/>
            <rFont val="Tahoma"/>
            <family val="2"/>
          </rPr>
          <t>Kabir, Mahjabeen:</t>
        </r>
        <r>
          <rPr>
            <sz val="9"/>
            <color indexed="81"/>
            <rFont val="Tahoma"/>
            <family val="2"/>
          </rPr>
          <t xml:space="preserve">
</t>
        </r>
        <r>
          <rPr>
            <sz val="14"/>
            <color indexed="81"/>
            <rFont val="Tahoma"/>
            <family val="2"/>
          </rPr>
          <t>From 42(m) letter (4%) or Carryover Allocation (9%)</t>
        </r>
      </text>
    </comment>
  </commentList>
</comments>
</file>

<file path=xl/comments4.xml><?xml version="1.0" encoding="utf-8"?>
<comments xmlns="http://schemas.openxmlformats.org/spreadsheetml/2006/main">
  <authors>
    <author>Kabir, Mahjabeen</author>
  </authors>
  <commentList>
    <comment ref="F13" authorId="0">
      <text>
        <r>
          <rPr>
            <b/>
            <sz val="9"/>
            <color indexed="81"/>
            <rFont val="Tahoma"/>
            <family val="2"/>
          </rPr>
          <t>Kabir, Mahjabeen:</t>
        </r>
        <r>
          <rPr>
            <sz val="9"/>
            <color indexed="81"/>
            <rFont val="Tahoma"/>
            <family val="2"/>
          </rPr>
          <t xml:space="preserve">
</t>
        </r>
        <r>
          <rPr>
            <sz val="14"/>
            <color indexed="81"/>
            <rFont val="Tahoma"/>
            <family val="2"/>
          </rPr>
          <t>42(m) letter or carryover allocation</t>
        </r>
      </text>
    </comment>
    <comment ref="C23" authorId="0">
      <text>
        <r>
          <rPr>
            <b/>
            <sz val="9"/>
            <color indexed="81"/>
            <rFont val="Tahoma"/>
            <family val="2"/>
          </rPr>
          <t>Kabir, Mahjabeen:</t>
        </r>
        <r>
          <rPr>
            <sz val="9"/>
            <color indexed="81"/>
            <rFont val="Tahoma"/>
            <family val="2"/>
          </rPr>
          <t xml:space="preserve">
</t>
        </r>
        <r>
          <rPr>
            <sz val="14"/>
            <color indexed="81"/>
            <rFont val="Tahoma"/>
            <family val="2"/>
          </rPr>
          <t>Enter from the underwriting model used for the most recent executed Dev. Budget.</t>
        </r>
      </text>
    </comment>
    <comment ref="D23" authorId="0">
      <text>
        <r>
          <rPr>
            <b/>
            <sz val="9"/>
            <color indexed="81"/>
            <rFont val="Tahoma"/>
            <family val="2"/>
          </rPr>
          <t>Kabir, Mahjabeen:</t>
        </r>
        <r>
          <rPr>
            <sz val="9"/>
            <color indexed="81"/>
            <rFont val="Tahoma"/>
            <family val="2"/>
          </rPr>
          <t xml:space="preserve">
</t>
        </r>
        <r>
          <rPr>
            <sz val="14"/>
            <color indexed="81"/>
            <rFont val="Tahoma"/>
            <family val="2"/>
          </rPr>
          <t xml:space="preserve">Enter the CHFA recognized sources from the final underwriting. The eligible basis in the underwriting model must agree with the eligible basis determined in the Recapitulation Sheet.  The AFR in the final underwriting must agree with the AFR reflected in the cost certification.   The final LIHTC equity amount will be reflected on the Summary Page and the LIHTC_Calc worksheets of the underwriting model. </t>
        </r>
      </text>
    </comment>
    <comment ref="D50" authorId="0">
      <text>
        <r>
          <rPr>
            <b/>
            <sz val="9"/>
            <color indexed="81"/>
            <rFont val="Tahoma"/>
            <family val="2"/>
          </rPr>
          <t>Kabir, Mahjabeen:</t>
        </r>
        <r>
          <rPr>
            <sz val="9"/>
            <color indexed="81"/>
            <rFont val="Tahoma"/>
            <family val="2"/>
          </rPr>
          <t xml:space="preserve">
</t>
        </r>
        <r>
          <rPr>
            <sz val="14"/>
            <color indexed="81"/>
            <rFont val="Tahoma"/>
            <family val="2"/>
          </rPr>
          <t>This section will be automatically populated from the Recap. sheet</t>
        </r>
      </text>
    </comment>
    <comment ref="D86" authorId="0">
      <text>
        <r>
          <rPr>
            <b/>
            <sz val="9"/>
            <color indexed="81"/>
            <rFont val="Tahoma"/>
            <family val="2"/>
          </rPr>
          <t>Kabir, Mahjabeen:</t>
        </r>
        <r>
          <rPr>
            <sz val="9"/>
            <color indexed="81"/>
            <rFont val="Tahoma"/>
            <family val="2"/>
          </rPr>
          <t xml:space="preserve">
</t>
        </r>
        <r>
          <rPr>
            <sz val="12"/>
            <color indexed="81"/>
            <rFont val="Tahoma"/>
            <family val="2"/>
          </rPr>
          <t>This is 99.99% of the 100% 8609 credit amount in Cell C81.  Therefore, this amount will be less than Cell C81.</t>
        </r>
      </text>
    </comment>
    <comment ref="D88" authorId="0">
      <text>
        <r>
          <rPr>
            <b/>
            <sz val="9"/>
            <color indexed="81"/>
            <rFont val="Tahoma"/>
            <family val="2"/>
          </rPr>
          <t>Kabir, Mahjabeen:</t>
        </r>
        <r>
          <rPr>
            <sz val="9"/>
            <color indexed="81"/>
            <rFont val="Tahoma"/>
            <family val="2"/>
          </rPr>
          <t xml:space="preserve">
</t>
        </r>
        <r>
          <rPr>
            <sz val="14"/>
            <color indexed="81"/>
            <rFont val="Tahoma"/>
            <family val="2"/>
          </rPr>
          <t>This is 100% of the credit that will be reflected on the Form 8609.</t>
        </r>
      </text>
    </comment>
  </commentList>
</comments>
</file>

<file path=xl/comments5.xml><?xml version="1.0" encoding="utf-8"?>
<comments xmlns="http://schemas.openxmlformats.org/spreadsheetml/2006/main">
  <authors>
    <author>Black, Kim</author>
    <author>Kabir, Mahjabeen</author>
  </authors>
  <commentList>
    <comment ref="B39" authorId="0">
      <text>
        <r>
          <rPr>
            <sz val="12"/>
            <color indexed="81"/>
            <rFont val="Tahoma"/>
            <family val="2"/>
          </rPr>
          <t>3 (b) Total Development Sources: MCC Worksheet CHFA approved final Dev. Budget.</t>
        </r>
      </text>
    </comment>
    <comment ref="G40" authorId="1">
      <text>
        <r>
          <rPr>
            <b/>
            <sz val="9"/>
            <color indexed="81"/>
            <rFont val="Tahoma"/>
            <family val="2"/>
          </rPr>
          <t>Kabir, Mahjabeen:</t>
        </r>
        <r>
          <rPr>
            <sz val="9"/>
            <color indexed="81"/>
            <rFont val="Tahoma"/>
            <family val="2"/>
          </rPr>
          <t xml:space="preserve">
</t>
        </r>
        <r>
          <rPr>
            <sz val="14"/>
            <color indexed="81"/>
            <rFont val="Tahoma"/>
            <family val="2"/>
          </rPr>
          <t>CHFA recognized developer's fee cannot exceed 15% of TDC.  This cell has conditional formatting.  If the  total % exceeds 16%, this cell will be highlighted in Red.</t>
        </r>
      </text>
    </comment>
  </commentList>
</comments>
</file>

<file path=xl/comments6.xml><?xml version="1.0" encoding="utf-8"?>
<comments xmlns="http://schemas.openxmlformats.org/spreadsheetml/2006/main">
  <authors>
    <author>Black, Kim</author>
  </authors>
  <commentList>
    <comment ref="F17" authorId="0">
      <text>
        <r>
          <rPr>
            <b/>
            <sz val="8"/>
            <color indexed="81"/>
            <rFont val="Tahoma"/>
            <family val="2"/>
          </rPr>
          <t>Change the date - refer to Substantial Completion Certificate</t>
        </r>
        <r>
          <rPr>
            <sz val="8"/>
            <color indexed="81"/>
            <rFont val="Tahoma"/>
            <family val="2"/>
          </rPr>
          <t xml:space="preserve">
</t>
        </r>
      </text>
    </comment>
  </commentList>
</comments>
</file>

<file path=xl/comments7.xml><?xml version="1.0" encoding="utf-8"?>
<comments xmlns="http://schemas.openxmlformats.org/spreadsheetml/2006/main">
  <authors>
    <author>Kabir, Mahjabeen</author>
  </authors>
  <commentList>
    <comment ref="B2" authorId="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sharedStrings.xml><?xml version="1.0" encoding="utf-8"?>
<sst xmlns="http://schemas.openxmlformats.org/spreadsheetml/2006/main" count="1269" uniqueCount="746">
  <si>
    <t>Total</t>
  </si>
  <si>
    <t xml:space="preserve"> </t>
  </si>
  <si>
    <t>TOTAL DEVELOPMENT COST</t>
  </si>
  <si>
    <t>PART A: TOTAL</t>
  </si>
  <si>
    <t>PART B TOTAL</t>
  </si>
  <si>
    <t>TOTAL USES</t>
  </si>
  <si>
    <t>MAXIMUM MORTGAGE LETTER</t>
  </si>
  <si>
    <t>Date</t>
  </si>
  <si>
    <t>Maximum Mortgage</t>
  </si>
  <si>
    <t>CHFA Mortgage</t>
  </si>
  <si>
    <t>DIFFERENCE</t>
  </si>
  <si>
    <t>CONNECTICUT HOUSING FINANCE AUTHORITY</t>
  </si>
  <si>
    <t>BY:</t>
  </si>
  <si>
    <t>ACKNOWLEDGED &amp; ACCEPTED BY MORTGAGOR</t>
  </si>
  <si>
    <t>ITS:</t>
  </si>
  <si>
    <t>TOTAL SOURCES</t>
  </si>
  <si>
    <t>COMMENTS</t>
  </si>
  <si>
    <t>CHFA Approved Change Orders</t>
  </si>
  <si>
    <t>Market Rate Units</t>
  </si>
  <si>
    <t>AFR</t>
  </si>
  <si>
    <t>Actual Placed-in-Service Date:</t>
  </si>
  <si>
    <t>Address</t>
  </si>
  <si>
    <t>Qualified Basis</t>
  </si>
  <si>
    <t>DIVISION</t>
  </si>
  <si>
    <t>CHFA Permanent</t>
  </si>
  <si>
    <t>Federal Historic Tax Credit Equity</t>
  </si>
  <si>
    <t>State Historic Tax Credit Equity</t>
  </si>
  <si>
    <t>TOTAL</t>
  </si>
  <si>
    <t xml:space="preserve">CONSTRUCTION </t>
  </si>
  <si>
    <t>ARCHITECTURAL &amp; ENGINEERING</t>
  </si>
  <si>
    <t>FINANCE &amp; INTERIM COSTS</t>
  </si>
  <si>
    <t>SOFT COSTS</t>
  </si>
  <si>
    <t>Tax Opinion &amp; Entity Accounting</t>
  </si>
  <si>
    <t>UNITS</t>
  </si>
  <si>
    <t>S.F.</t>
  </si>
  <si>
    <t>Qualified Units</t>
  </si>
  <si>
    <t xml:space="preserve">Applicable Fraction </t>
  </si>
  <si>
    <t>Eligible Basis</t>
  </si>
  <si>
    <t>Total Eligible Basis</t>
  </si>
  <si>
    <t>Credit Earned</t>
  </si>
  <si>
    <t>Date:</t>
  </si>
  <si>
    <t>LINE</t>
  </si>
  <si>
    <t>DIV.</t>
  </si>
  <si>
    <t xml:space="preserve"> Environmental</t>
  </si>
  <si>
    <t xml:space="preserve"> Grading &amp; Excavation  </t>
  </si>
  <si>
    <t xml:space="preserve"> Unusual Site Conditions </t>
  </si>
  <si>
    <t xml:space="preserve"> Lawns &amp; Plantings</t>
  </si>
  <si>
    <t xml:space="preserve"> Other Site Work</t>
  </si>
  <si>
    <t xml:space="preserve"> Demolition</t>
  </si>
  <si>
    <t xml:space="preserve"> Concrete</t>
  </si>
  <si>
    <t xml:space="preserve"> Masonry</t>
  </si>
  <si>
    <t xml:space="preserve"> Metals</t>
  </si>
  <si>
    <t xml:space="preserve"> Rough Carpentry</t>
  </si>
  <si>
    <t xml:space="preserve"> Finish Carpentry</t>
  </si>
  <si>
    <t xml:space="preserve"> Moisture Protection</t>
  </si>
  <si>
    <t xml:space="preserve"> Insulation</t>
  </si>
  <si>
    <t xml:space="preserve"> Roofing</t>
  </si>
  <si>
    <t xml:space="preserve"> Doors &amp; Hardware</t>
  </si>
  <si>
    <t xml:space="preserve"> Windows &amp; Glazing</t>
  </si>
  <si>
    <t xml:space="preserve"> Acoustical Tile</t>
  </si>
  <si>
    <t xml:space="preserve"> Drywall</t>
  </si>
  <si>
    <t xml:space="preserve"> Ceramic Tile</t>
  </si>
  <si>
    <t xml:space="preserve"> Painting and Decorating</t>
  </si>
  <si>
    <t xml:space="preserve"> Carpet</t>
  </si>
  <si>
    <t xml:space="preserve"> Unit AC and/or Sleeves</t>
  </si>
  <si>
    <t xml:space="preserve"> Specialties</t>
  </si>
  <si>
    <t xml:space="preserve"> Cabinets &amp; Vanities</t>
  </si>
  <si>
    <t xml:space="preserve"> Appliances</t>
  </si>
  <si>
    <t xml:space="preserve"> Blinds, Shades &amp; Artwork</t>
  </si>
  <si>
    <t xml:space="preserve"> Elevators</t>
  </si>
  <si>
    <t xml:space="preserve"> Plumbing </t>
  </si>
  <si>
    <t xml:space="preserve"> Hydronic Heating</t>
  </si>
  <si>
    <t xml:space="preserve"> HVAC</t>
  </si>
  <si>
    <t xml:space="preserve"> Fire Suppression</t>
  </si>
  <si>
    <t xml:space="preserve"> Electrical (Building Only)</t>
  </si>
  <si>
    <t xml:space="preserve">  Builder's Overhead &amp; Profit</t>
  </si>
  <si>
    <t xml:space="preserve">  Bond Premium</t>
  </si>
  <si>
    <t>TOTAL FOR ALL IMPROVEMENTS</t>
  </si>
  <si>
    <t>Federal LIHTC Net Proceeds</t>
  </si>
  <si>
    <t>Equity Capital, Grants, Etc.</t>
  </si>
  <si>
    <t>Equity Sub-Total</t>
  </si>
  <si>
    <t>Financing</t>
  </si>
  <si>
    <t>Financing Sub-Total</t>
  </si>
  <si>
    <t>Other:</t>
  </si>
  <si>
    <t>RECOGNIZED LENDING COSTS</t>
  </si>
  <si>
    <t xml:space="preserve"> Testing</t>
  </si>
  <si>
    <t xml:space="preserve"> Site Utilities</t>
  </si>
  <si>
    <t xml:space="preserve"> Paving, Walks &amp; Signs</t>
  </si>
  <si>
    <t xml:space="preserve"> Sheet Metal</t>
  </si>
  <si>
    <t xml:space="preserve"> Siding</t>
  </si>
  <si>
    <t xml:space="preserve"> Wood Flooring</t>
  </si>
  <si>
    <t xml:space="preserve"> Special Equipment (Specify)</t>
  </si>
  <si>
    <t xml:space="preserve"> Special Construction</t>
  </si>
  <si>
    <t>A</t>
  </si>
  <si>
    <t>B</t>
  </si>
  <si>
    <t>C</t>
  </si>
  <si>
    <t>D</t>
  </si>
  <si>
    <t>E</t>
  </si>
  <si>
    <t>F</t>
  </si>
  <si>
    <t>G</t>
  </si>
  <si>
    <t>H</t>
  </si>
  <si>
    <t xml:space="preserve">General Requirements </t>
  </si>
  <si>
    <t xml:space="preserve">  Building Permit &amp; Other Fees </t>
  </si>
  <si>
    <t>Total Development Cost</t>
  </si>
  <si>
    <t>Entity Organizational and Legal</t>
  </si>
  <si>
    <t>Syndicator Fees / Commissions</t>
  </si>
  <si>
    <t>Equity Bridge Loan Interest</t>
  </si>
  <si>
    <t>ENTITY and SYNDICATION COSTS/OTHER</t>
  </si>
  <si>
    <t>I</t>
  </si>
  <si>
    <t>J</t>
  </si>
  <si>
    <t>Construction Contingency</t>
  </si>
  <si>
    <t>Surveys</t>
  </si>
  <si>
    <t>Interest (CHFA)</t>
  </si>
  <si>
    <t>Title Insurance Premiums and Recording Costs</t>
  </si>
  <si>
    <t>Environmental Reports and Testing</t>
  </si>
  <si>
    <t>Developer Allowance / Fee</t>
  </si>
  <si>
    <t>Equity Subtotal</t>
  </si>
  <si>
    <t>Financing Subtotal</t>
  </si>
  <si>
    <t>Total Recognized Uses</t>
  </si>
  <si>
    <t>1.</t>
  </si>
  <si>
    <t>2.</t>
  </si>
  <si>
    <t>3.</t>
  </si>
  <si>
    <t>4.</t>
  </si>
  <si>
    <t xml:space="preserve"> Resilient Flooring</t>
  </si>
  <si>
    <t>Utilities</t>
  </si>
  <si>
    <t>Development Address:</t>
  </si>
  <si>
    <t>Development Name:</t>
  </si>
  <si>
    <t>CHFA Development #:</t>
  </si>
  <si>
    <t>LIHTC #</t>
  </si>
  <si>
    <t>DEVELOPMENT BUDGET LINE ITEMS:</t>
  </si>
  <si>
    <t>PART B. SYNDICATION &amp; OTHER COSTS</t>
  </si>
  <si>
    <t>PART A: DEVELOPMENT COSTS</t>
  </si>
  <si>
    <t>LIHTC #:</t>
  </si>
  <si>
    <t>Less Historic Tax Credit Basis</t>
  </si>
  <si>
    <t>Less Commercial Space Basis</t>
  </si>
  <si>
    <t>SUBTOTAL (DIVISION 2-16)</t>
  </si>
  <si>
    <t>PROJECT SUMMARY TOTAL</t>
  </si>
  <si>
    <t>RECAPITULATION SHEET</t>
  </si>
  <si>
    <t>(LIHTC Cost Certification Review)</t>
  </si>
  <si>
    <t>Anticipated Placed-in-Service Date:</t>
  </si>
  <si>
    <t>LIHTC Placed-in-Service Deadline:</t>
  </si>
  <si>
    <t>Acquisition</t>
  </si>
  <si>
    <t>EXHIBIT 'A' - Contractor's Cost Data Sheet</t>
  </si>
  <si>
    <t>Dear:</t>
  </si>
  <si>
    <t>Attention:</t>
  </si>
  <si>
    <t>Re:  Property Name</t>
  </si>
  <si>
    <t xml:space="preserve">        Property Address</t>
  </si>
  <si>
    <t xml:space="preserve">        City, State, Zip Code</t>
  </si>
  <si>
    <t>Sincerely,</t>
  </si>
  <si>
    <t>/kmb</t>
  </si>
  <si>
    <t>Attachment</t>
  </si>
  <si>
    <t xml:space="preserve">cc: </t>
  </si>
  <si>
    <t>File/Cost Certification</t>
  </si>
  <si>
    <t>Mortgagor</t>
  </si>
  <si>
    <t>Dear Mr. or Ms.,</t>
  </si>
  <si>
    <t>CHFA has established _______________ as the date of Substantial Completion for the above-referenced project.</t>
  </si>
  <si>
    <t>Mortgage Underwriter</t>
  </si>
  <si>
    <t>Architect/Cost Analyst</t>
  </si>
  <si>
    <t>Attention: Mr. or Ms.</t>
  </si>
  <si>
    <t>The completed development consists of:</t>
  </si>
  <si>
    <t>Rehabilitated Building(s)</t>
  </si>
  <si>
    <t>Rental Revenue from Operations</t>
  </si>
  <si>
    <t>Costs</t>
  </si>
  <si>
    <t>CHFA RECOGNIZED COSTS</t>
  </si>
  <si>
    <t>Total Construction Costs (Hard Costs) Subtotal</t>
  </si>
  <si>
    <t>Finance and Interim Costs Subtotal</t>
  </si>
  <si>
    <t>Soft Costs - Fees and Expenses Subtotal</t>
  </si>
  <si>
    <t>Lease Up and Marketing</t>
  </si>
  <si>
    <t>Entity and Syndication Costs/Other Subtotal</t>
  </si>
  <si>
    <t xml:space="preserve">Total Recognized Sources </t>
  </si>
  <si>
    <t xml:space="preserve">____________ (the "Mortgagor") should use the date of Substantial Completion as the cost certification cut-off date; </t>
  </si>
  <si>
    <t>submission as the cut-off date for the accumulation of interest, real estate taxes and insurance costs.  The Mortgagor/LIHTC</t>
  </si>
  <si>
    <t xml:space="preserve">Cost Certification must be submitted to this office no later than 90 days after the date of Substantial Completion.  </t>
  </si>
  <si>
    <t>acknowledged by the Mortgagor at Initial Closing, unless there is a later CHFA-accepted Development Budget amendment.</t>
  </si>
  <si>
    <t xml:space="preserve">If you have any questions, please don't hesitate to contact Kim Black at (860) 571-4271 or via email at </t>
  </si>
  <si>
    <t>Kim.Black@CHFA.org.</t>
  </si>
  <si>
    <t>CHFA LIHTC Tax Credit Fee</t>
  </si>
  <si>
    <t>Tax Credit Applications Fees</t>
  </si>
  <si>
    <t>In the event the Mortgagor/LIHTC Certification does not comply with CHFA's requirements, it will be</t>
  </si>
  <si>
    <t>Allowance for Division 2</t>
  </si>
  <si>
    <t>Allowance for Division 16</t>
  </si>
  <si>
    <t>Allowance for Division 15</t>
  </si>
  <si>
    <t>Allowance for Division 14</t>
  </si>
  <si>
    <t>Allowance for Division 13</t>
  </si>
  <si>
    <t>Allowance for Division 12</t>
  </si>
  <si>
    <t>Allowance for Division 11</t>
  </si>
  <si>
    <t>Allowance for Division 10</t>
  </si>
  <si>
    <t>Allowance for Division 9</t>
  </si>
  <si>
    <t>Allowance for Division 8</t>
  </si>
  <si>
    <t>Allowance for Division 7</t>
  </si>
  <si>
    <t>Allowance for Division 6</t>
  </si>
  <si>
    <t>Allowance for Division 5</t>
  </si>
  <si>
    <t>Allowance for Division 4</t>
  </si>
  <si>
    <t>Allowance for Division 3</t>
  </si>
  <si>
    <t>Connecticut Housing Finance Authority ("CHFA") has not received the</t>
  </si>
  <si>
    <t>Letter, please deliver to CHFA (to the attention of Ms. Kim Black) the required</t>
  </si>
  <si>
    <t>Should the Mortgagor have any questions regarding this requirement, please contact</t>
  </si>
  <si>
    <t>Nancy I. O'Brien, Administrator</t>
  </si>
  <si>
    <t>Multifamily Housing Development Programs</t>
  </si>
  <si>
    <t>NIO/kmb</t>
  </si>
  <si>
    <t>c:  Underwriter</t>
  </si>
  <si>
    <t xml:space="preserve">     J. Landau</t>
  </si>
  <si>
    <t xml:space="preserve">     K. Black</t>
  </si>
  <si>
    <t>(the "Mortgagor") was to complete and submit per the loan documents.</t>
  </si>
  <si>
    <t>Notwithstanding the timeframe for submission specified in the Maximum Mortgage</t>
  </si>
  <si>
    <t>Ms. Kim Black at (860) 571-4271 or via email at kim.black@chfa.org.</t>
  </si>
  <si>
    <t>Sincerely yours,</t>
  </si>
  <si>
    <t>capital deposits until this Certification is received by our office.</t>
  </si>
  <si>
    <t xml:space="preserve">        City, State, Zip Code (the "Development")</t>
  </si>
  <si>
    <t xml:space="preserve">The Development's final closing occurred on (date of final closing).  To date, the </t>
  </si>
  <si>
    <t>Supplemental Cost Certification which (name of mortgagor)</t>
  </si>
  <si>
    <t xml:space="preserve">Pursuant to CHFA Procedures, there can be no release of any portion of the working </t>
  </si>
  <si>
    <t>Supplemental Cost Certification for the Development, using the enclosed form.</t>
  </si>
  <si>
    <t xml:space="preserve">In accordance with the LIHTC Procedures, developments consisting of more than ten units must submit a </t>
  </si>
  <si>
    <t>cost certification accompanied by a certified public accountant's report in accordance with Section 1.42(a)(5)</t>
  </si>
  <si>
    <t>summary of buildings (attached). In addition, all cost certifications must be accompanied by a  "General</t>
  </si>
  <si>
    <t>report.</t>
  </si>
  <si>
    <t>Contractor's Cost Certification" in a form acceptable to the authority, including a certified public accountants</t>
  </si>
  <si>
    <t>however, you may use any date which falls between that date and the date of the Mortgagor /LIHTC Cost Certification</t>
  </si>
  <si>
    <t>line items exactly as shown in the enclosed workbook.  CHFA's certification line items will follow the Development Budget</t>
  </si>
  <si>
    <r>
      <rPr>
        <b/>
        <sz val="14"/>
        <rFont val="Times New Roman"/>
        <family val="1"/>
      </rPr>
      <t>returned to the Mortgagor.</t>
    </r>
    <r>
      <rPr>
        <sz val="14"/>
        <rFont val="Times New Roman"/>
        <family val="1"/>
      </rPr>
      <t xml:space="preserve">  For more detailed instructions, refer to the Cost Certification Preparation Guidelines</t>
    </r>
  </si>
  <si>
    <t>(attached).</t>
  </si>
  <si>
    <t xml:space="preserve">OWNER: </t>
  </si>
  <si>
    <t xml:space="preserve">OWNER MAILING ADDRESS: </t>
  </si>
  <si>
    <t xml:space="preserve">ADDRESS OF PROJECT:   </t>
  </si>
  <si>
    <t xml:space="preserve">NUMBER OF BUILDINGS:  </t>
  </si>
  <si>
    <t xml:space="preserve">PLACED IN SERVICE DATE: </t>
  </si>
  <si>
    <t>I.  BUILDING AND RENTAL DESCRIPTION</t>
  </si>
  <si>
    <t>Net</t>
  </si>
  <si>
    <t>No. of</t>
  </si>
  <si>
    <t>Size in Sq.</t>
  </si>
  <si>
    <t>Residential</t>
  </si>
  <si>
    <t>Gross</t>
  </si>
  <si>
    <t>Utility</t>
  </si>
  <si>
    <t>Net Tenant</t>
  </si>
  <si>
    <t>Units</t>
  </si>
  <si>
    <t>Sq. Ft.</t>
  </si>
  <si>
    <t>Tenant Rent</t>
  </si>
  <si>
    <t>Rent</t>
  </si>
  <si>
    <t xml:space="preserve">  1-Bedroom</t>
  </si>
  <si>
    <t xml:space="preserve">  2-Bedroom</t>
  </si>
  <si>
    <t xml:space="preserve">  3-Bedroom</t>
  </si>
  <si>
    <t xml:space="preserve">  Total</t>
  </si>
  <si>
    <t xml:space="preserve">Type of rent subsidies, if applicable:       </t>
  </si>
  <si>
    <t xml:space="preserve">    COMMERCIAL SPACE USAGE:</t>
  </si>
  <si>
    <t>Gross Sq. Ft.</t>
  </si>
  <si>
    <t>Net Sq. Ft.</t>
  </si>
  <si>
    <t xml:space="preserve">    Net Annual Income from Commercial Space:</t>
  </si>
  <si>
    <t>$</t>
  </si>
  <si>
    <t>II.  CERTIFICATION OF COSTS</t>
  </si>
  <si>
    <t>ACTUAL COSTS</t>
  </si>
  <si>
    <t>4% Credit</t>
  </si>
  <si>
    <t>1.  Construction</t>
  </si>
  <si>
    <t xml:space="preserve">       Subtotal</t>
  </si>
  <si>
    <t>2.  Contingency</t>
  </si>
  <si>
    <t>3.  Architectural and Engineering Fees</t>
  </si>
  <si>
    <t xml:space="preserve">       Subtotal:</t>
  </si>
  <si>
    <t>4.  Finance and Interim Costs</t>
  </si>
  <si>
    <t>XXXXXXXXXXXX</t>
  </si>
  <si>
    <t>5.  Soft Costs - Fees &amp; Expenses</t>
  </si>
  <si>
    <t xml:space="preserve">        Subtotal</t>
  </si>
  <si>
    <t>*  Not to include any legal fees associated with the syndication.</t>
  </si>
  <si>
    <t>II.  CERTIFICATION OF COSTS (CONT.)</t>
  </si>
  <si>
    <t>Total Construction Costs</t>
  </si>
  <si>
    <t xml:space="preserve">  6. Developer's Fees    </t>
  </si>
  <si>
    <t xml:space="preserve">  8. Site Acquisition</t>
  </si>
  <si>
    <t>XXXXXXXXXXX</t>
  </si>
  <si>
    <t xml:space="preserve">  9. Capitalized Reserves</t>
  </si>
  <si>
    <t xml:space="preserve">        TOTAL REPLACEMENT COSTS</t>
  </si>
  <si>
    <t>10. Entity and Syndication Costs</t>
  </si>
  <si>
    <t>11. Total Uses</t>
  </si>
  <si>
    <t xml:space="preserve"> III. CALCULATING THE ELIGIBLE BASIS</t>
  </si>
  <si>
    <t>Less Portion of federal grant used to finance</t>
  </si>
  <si>
    <t>Less:  amount of non-qualified nonrecourse finance</t>
  </si>
  <si>
    <t xml:space="preserve">  quality units </t>
  </si>
  <si>
    <t>Less Historic Tax Credit</t>
  </si>
  <si>
    <t>Less Commercial Space</t>
  </si>
  <si>
    <t xml:space="preserve">    This provision does not apply to acquisition basis in accordance with the Code.</t>
  </si>
  <si>
    <t>units</t>
  </si>
  <si>
    <t>V.  USES OF FUNDS:</t>
  </si>
  <si>
    <t xml:space="preserve">         (TOTAL DEVELOPMENT COST) (II, 11 - page 3)</t>
  </si>
  <si>
    <t xml:space="preserve">         (discount rate basis:</t>
  </si>
  <si>
    <t>%</t>
  </si>
  <si>
    <t>1)  DOCUMENTATION OF FINANCING, i.e., COPIES OF MORTGAGE NOTES AND/OR MORTGAGE DEEDS.</t>
  </si>
  <si>
    <t xml:space="preserve">2)  DOCUMENTATION OF THE SYNDICATION AGREEMENT, i.e., FUNDING AGREEMENT OF OTHER </t>
  </si>
  <si>
    <t>3)  A COPY OF THE CERTIFICATE(S) OF OCCUPANCY.</t>
  </si>
  <si>
    <t>Duly Authorized</t>
  </si>
  <si>
    <t>STATE OF__________________________</t>
  </si>
  <si>
    <t>COUNTY OF________________________</t>
  </si>
  <si>
    <t>SS:  ____________________________</t>
  </si>
  <si>
    <t>Notary Public</t>
  </si>
  <si>
    <t>My commission expires:_______________</t>
  </si>
  <si>
    <t>Square foot cost of non-low income unit</t>
  </si>
  <si>
    <t>Difference (line 1 minus 2)</t>
  </si>
  <si>
    <t>Percentage (line 3   line 1)</t>
  </si>
  <si>
    <t xml:space="preserve">  If line 4 is greater than 15%, then do</t>
  </si>
  <si>
    <t xml:space="preserve">  following computation:</t>
  </si>
  <si>
    <t>A.</t>
  </si>
  <si>
    <t>B.</t>
  </si>
  <si>
    <t>Multiplied by number of non-low income units</t>
  </si>
  <si>
    <t xml:space="preserve">  with the differential</t>
  </si>
  <si>
    <t>C.</t>
  </si>
  <si>
    <t>Total cost to be deducted from eligible basis</t>
  </si>
  <si>
    <t xml:space="preserve">  (line A x line B).</t>
  </si>
  <si>
    <t>Total square foot cost non-low income unit</t>
  </si>
  <si>
    <t>which is equal or less than 15% differential</t>
  </si>
  <si>
    <t>REHAB - NEW CONSTRUCTION CREDITS</t>
  </si>
  <si>
    <t>Project Name:</t>
  </si>
  <si>
    <t>Square Footage</t>
  </si>
  <si>
    <t xml:space="preserve">       The Utility Allowance is subtracted from the gross tenant rent to arrive at the net tenant rent.</t>
  </si>
  <si>
    <t>qualifying costs.  List grants:  NRC, City HOME, City Lead</t>
  </si>
  <si>
    <t xml:space="preserve">  7. Predevelopment Financing (interest) Costs</t>
  </si>
  <si>
    <t>Placed in Service Date</t>
  </si>
  <si>
    <t xml:space="preserve">  </t>
  </si>
  <si>
    <t>To:</t>
  </si>
  <si>
    <t>DIVISION / TRADE ITEM</t>
  </si>
  <si>
    <t>PAID IN CASH</t>
  </si>
  <si>
    <t>Note:</t>
  </si>
  <si>
    <t>ITEMIZED BREAKDOWN</t>
  </si>
  <si>
    <t xml:space="preserve">                            GENERAL REQUIREMENTS                                      </t>
  </si>
  <si>
    <t xml:space="preserve">                                  ( Project Overhead)</t>
  </si>
  <si>
    <t>OTHER FEES</t>
  </si>
  <si>
    <t>ITEM</t>
  </si>
  <si>
    <t>Supervision</t>
  </si>
  <si>
    <t xml:space="preserve">                                     </t>
  </si>
  <si>
    <t xml:space="preserve">           $                     </t>
  </si>
  <si>
    <t xml:space="preserve">Field Engineering </t>
  </si>
  <si>
    <t>Field Office Expense</t>
  </si>
  <si>
    <t xml:space="preserve">                                      </t>
  </si>
  <si>
    <t xml:space="preserve">           $                      </t>
  </si>
  <si>
    <t>Temporary Facilities</t>
  </si>
  <si>
    <t xml:space="preserve">                               </t>
  </si>
  <si>
    <t>Temporary Utilities</t>
  </si>
  <si>
    <t xml:space="preserve">           $                       </t>
  </si>
  <si>
    <t>Cleaning &amp; Rubbish Removal</t>
  </si>
  <si>
    <t xml:space="preserve">Watchmen Wages (Security) </t>
  </si>
  <si>
    <t xml:space="preserve">           $                    </t>
  </si>
  <si>
    <t xml:space="preserve">      $</t>
  </si>
  <si>
    <t xml:space="preserve">     </t>
  </si>
  <si>
    <t xml:space="preserve">           </t>
  </si>
  <si>
    <t xml:space="preserve">TOTAL FOR </t>
  </si>
  <si>
    <t xml:space="preserve">GENERAL REQUIREMENTS </t>
  </si>
  <si>
    <t>To be paid in cash</t>
  </si>
  <si>
    <t>within 45 days after</t>
  </si>
  <si>
    <t>Paid in Cash</t>
  </si>
  <si>
    <t>final endorsement</t>
  </si>
  <si>
    <t xml:space="preserve">      Total</t>
  </si>
  <si>
    <t>Miscellaneous Materials &amp; Labor</t>
  </si>
  <si>
    <t xml:space="preserve">$                 </t>
  </si>
  <si>
    <t xml:space="preserve">$                         </t>
  </si>
  <si>
    <t xml:space="preserve">  (Not included in Contracts)</t>
  </si>
  <si>
    <t xml:space="preserve">* Total purchases of materials and cost of labor amounting to less than $1,000.00 may be included as a lump sum under </t>
  </si>
  <si>
    <t xml:space="preserve">   miscellaneous materials and labor. Costs exceeding this amount for materials and labor must be allocated to the trade item </t>
  </si>
  <si>
    <t xml:space="preserve">Total costs for General Requirements, other Fees, Miscellaneous Materials and Miscellaneous labor are to be </t>
  </si>
  <si>
    <t>transferred to the appropriate line item on the reverse side.</t>
  </si>
  <si>
    <t xml:space="preserve">All amounts shown have been reduced to give effect to the amount(s) of any kickbacks, rebates, adjustments, discounts or any </t>
  </si>
  <si>
    <t xml:space="preserve">other devices which had the effect of reducing the actual cost, and all amounts above as "To Be Paid In Cash" will be so paid </t>
  </si>
  <si>
    <t>within 45 days after Final Closing.</t>
  </si>
  <si>
    <t xml:space="preserve">  under which they were expended on CHFA Project Cost Summary and Cost Certification worksheets A, B and C.   </t>
  </si>
  <si>
    <r>
      <t>Ft.</t>
    </r>
    <r>
      <rPr>
        <sz val="12"/>
        <rFont val="Symbol"/>
        <family val="1"/>
        <charset val="2"/>
      </rPr>
      <t>¨</t>
    </r>
  </si>
  <si>
    <r>
      <t>Allowance</t>
    </r>
    <r>
      <rPr>
        <sz val="12"/>
        <rFont val="Super Symbols"/>
      </rPr>
      <t>.</t>
    </r>
  </si>
  <si>
    <r>
      <t xml:space="preserve">     </t>
    </r>
    <r>
      <rPr>
        <b/>
        <sz val="12"/>
        <rFont val="Times New Roman"/>
        <family val="1"/>
      </rPr>
      <t>B. Market Residential Rental Units:</t>
    </r>
  </si>
  <si>
    <r>
      <t xml:space="preserve">  </t>
    </r>
    <r>
      <rPr>
        <sz val="12"/>
        <rFont val="Symbol"/>
        <family val="1"/>
        <charset val="2"/>
      </rPr>
      <t xml:space="preserve">¨   </t>
    </r>
    <r>
      <rPr>
        <sz val="12"/>
        <rFont val="Times New Roman"/>
        <family val="1"/>
      </rPr>
      <t>If you have multiple sizes in a unit type please calculate the average.</t>
    </r>
  </si>
  <si>
    <r>
      <t xml:space="preserve">    </t>
    </r>
    <r>
      <rPr>
        <b/>
        <sz val="12"/>
        <rFont val="Times New Roman"/>
        <family val="1"/>
      </rPr>
      <t>C. Commercial Space:</t>
    </r>
  </si>
  <si>
    <t xml:space="preserve">        Subtotal†</t>
  </si>
  <si>
    <r>
      <t xml:space="preserve">Multiplied by 130%, if applicable (see footnote </t>
    </r>
    <r>
      <rPr>
        <vertAlign val="superscript"/>
        <sz val="12"/>
        <rFont val="Times New Roman"/>
        <family val="1"/>
      </rPr>
      <t>2</t>
    </r>
    <r>
      <rPr>
        <sz val="12"/>
        <rFont val="Times New Roman"/>
        <family val="1"/>
      </rPr>
      <t xml:space="preserve"> )</t>
    </r>
  </si>
  <si>
    <r>
      <t xml:space="preserve">         </t>
    </r>
    <r>
      <rPr>
        <b/>
        <sz val="12"/>
        <rFont val="Times New Roman"/>
        <family val="1"/>
      </rPr>
      <t>SOURCES OF FUNDS:  Identify sources and whether grants or loans, if loans, identify rates and terms.</t>
    </r>
  </si>
  <si>
    <r>
      <t xml:space="preserve">THE FOLLOWING DOCUMENTATION </t>
    </r>
    <r>
      <rPr>
        <b/>
        <u/>
        <sz val="12"/>
        <rFont val="Times New Roman"/>
        <family val="1"/>
      </rPr>
      <t>MUST</t>
    </r>
    <r>
      <rPr>
        <sz val="12"/>
        <rFont val="Times New Roman"/>
        <family val="1"/>
      </rPr>
      <t xml:space="preserve">  ACCOMPANY THIS COST CERTIFICATION:</t>
    </r>
  </si>
  <si>
    <t>Adjusted Qualified Basis</t>
  </si>
  <si>
    <t>SUBTOTAL (LINES 57 &amp; 58)</t>
  </si>
  <si>
    <t>SUBTOTAL (LINES 59 &amp; 60)</t>
  </si>
  <si>
    <t>CHFA External Legal Counsel</t>
  </si>
  <si>
    <t>CHFA Loan Origination and Commitment Fee @</t>
  </si>
  <si>
    <t>Real Estate Taxes/Pilots</t>
  </si>
  <si>
    <t>Insurance</t>
  </si>
  <si>
    <t>Negative Arbitrage on Bonds</t>
  </si>
  <si>
    <t>Credit Enhancement Premium</t>
  </si>
  <si>
    <t>CHFA Tax Credit Fee</t>
  </si>
  <si>
    <t>Tax Credit Application Fees (LIHTC-HTCC-Historic)</t>
  </si>
  <si>
    <t>Site &amp; Improvements</t>
  </si>
  <si>
    <t>General Requirements</t>
  </si>
  <si>
    <t>Overhead and Profit</t>
  </si>
  <si>
    <t>Building Permits and Other Development Fees</t>
  </si>
  <si>
    <t>Site Acquisition - Land</t>
  </si>
  <si>
    <t>Site Acquisition - Existing Structures</t>
  </si>
  <si>
    <t>TAX CREDIT GAP ANALYSIS</t>
  </si>
  <si>
    <t>Mortgagor's-LIHTC Cost Certification</t>
  </si>
  <si>
    <t>SS:  ________________________________</t>
  </si>
  <si>
    <t>My commission expires:_______________________</t>
  </si>
  <si>
    <t>CHFA Development</t>
  </si>
  <si>
    <t>TAX PAYER IDENTIFICATION NUMBER (LP/ LLC):</t>
  </si>
  <si>
    <t>Totals from Line 36, page 3</t>
  </si>
  <si>
    <t xml:space="preserve">Other: </t>
  </si>
  <si>
    <t xml:space="preserve">        Please refer to Sec. 42(d)(2) as to whether or not acquisition costs can be included in eligible basis.</t>
  </si>
  <si>
    <t xml:space="preserve">  †    Any costs not subject to depreciation are not includable in eligible basis.</t>
  </si>
  <si>
    <r>
      <t>2</t>
    </r>
    <r>
      <rPr>
        <sz val="9"/>
        <rFont val="Times New Roman"/>
        <family val="1"/>
      </rPr>
      <t>Please Note:  The 130% is relevant to projects in a HUD designated difficult development and/or qualified census tract area.</t>
    </r>
  </si>
  <si>
    <t>Total Basis</t>
  </si>
  <si>
    <t>Connecticut Housing Finance Authority</t>
  </si>
  <si>
    <t>Name/Title:</t>
  </si>
  <si>
    <t xml:space="preserve">Signature of General Contractor </t>
  </si>
  <si>
    <t>Addendum to Mortgagor's LIHTC Cost Certification</t>
  </si>
  <si>
    <t>GENERAL CONTRACTOR'S CERTIFICATE OF ACTUAL COST</t>
  </si>
  <si>
    <t>Less CHFA Approved Owner Change Orders</t>
  </si>
  <si>
    <t>TOTAL CHFA APPROVED DISBURSED AMOUNTS</t>
  </si>
  <si>
    <t xml:space="preserve">TOTAL CHFA RECOGNIZED COST </t>
  </si>
  <si>
    <t>Maximum Possible Credit Award</t>
  </si>
  <si>
    <t>Rehabilitation</t>
  </si>
  <si>
    <t>CHFA RECOGNIZED SOURCES</t>
  </si>
  <si>
    <t>TOTAL COST OVERRUN/(SAVINGS)</t>
  </si>
  <si>
    <t>CHFA APPROVED DEVELOPMENT BUDGET AMOUNTS as of DATE</t>
  </si>
  <si>
    <t>FINAL CHFA RECOGNIZED AMOUNT</t>
  </si>
  <si>
    <t>Allocation Date:</t>
  </si>
  <si>
    <t>Initial LIHTC Equity Amount</t>
  </si>
  <si>
    <t>Term in Years</t>
  </si>
  <si>
    <t>New Annual Credit Amount</t>
  </si>
  <si>
    <t>CHFA RECOGNIZED USES</t>
  </si>
  <si>
    <t>CHFA ADJUSTMENTS</t>
  </si>
  <si>
    <t>(1)</t>
  </si>
  <si>
    <t>ADJUSTMENT(S) for COST OVERRUN/(SAVINGS)</t>
  </si>
  <si>
    <t>Net overall savings shall be applied in order set forth below to the extent permitted by applicable federal and/or state law.</t>
  </si>
  <si>
    <t>EXHIBIT 'B' - Recapitulation Sheet</t>
  </si>
  <si>
    <t>Architectural and Engineering Subtotal</t>
  </si>
  <si>
    <t>Dev. Fee % Check</t>
  </si>
  <si>
    <t>SAVINGS ALLOC. NOTE</t>
  </si>
  <si>
    <t>8609 Credit @ 100% (from Gap Analysis)</t>
  </si>
  <si>
    <t>TOTAL CHFA RECOG.  CONST. CONTINGENCY (Net of Owner's Change Orders)</t>
  </si>
  <si>
    <t>Excess/(Gap)</t>
  </si>
  <si>
    <t xml:space="preserve">(lesser of Gap Analysis or Maximum Possible Credit Award) </t>
  </si>
  <si>
    <t>Original Annual Credit:</t>
  </si>
  <si>
    <t>Original 10-Year Credit:</t>
  </si>
  <si>
    <t>Final CHFA Recognized Annual 4% Credit Allocation</t>
  </si>
  <si>
    <t>LTV</t>
  </si>
  <si>
    <t>CHFA APPROVED SOURCES</t>
  </si>
  <si>
    <t>(2)</t>
  </si>
  <si>
    <t>CONTRACTOR'S CERTIFICATION AMOUNT</t>
  </si>
  <si>
    <t>CHFA APPROVED DEV. BUDGET AMOUNTS MM/DD/YY</t>
  </si>
  <si>
    <t>MORTGAGOR'S-LIHTC COST CERTIFIED COSTS</t>
  </si>
  <si>
    <t>DIFFERENCE         E LESS C</t>
  </si>
  <si>
    <t>SUBTOTAL</t>
  </si>
  <si>
    <t xml:space="preserve"> NAME OF SUBCONTRACTOR OR PAYEE</t>
  </si>
  <si>
    <t>TO BE PAID IN CASH</t>
  </si>
  <si>
    <t>Investor Ownership %</t>
  </si>
  <si>
    <t>Tax Credit Price</t>
  </si>
  <si>
    <t>Tax Credit Price:</t>
  </si>
  <si>
    <t>Tax Credit Equity:</t>
  </si>
  <si>
    <t>New Tax Credit Equity</t>
  </si>
  <si>
    <t>CHFA APPROVED PROJECT COST SUMMARY</t>
  </si>
  <si>
    <t>GENERAL CONTRACTOR'S COST DATA SHEET</t>
  </si>
  <si>
    <t>To Whom It May Concern:</t>
  </si>
  <si>
    <t>Kim Black, Multifamily Development Officer III</t>
  </si>
  <si>
    <t>of the Treasury Regulations.  A cost certification must be completed for the entire development with a</t>
  </si>
  <si>
    <t>Submission of the Mortgagor/LIHTC Cost Certification must follow the CHFA Mortgagor/LIHTC Certification form</t>
  </si>
  <si>
    <t xml:space="preserve">     AGREEMENT SETTING FOR THE  PARAMETERS OF THE DEAL.</t>
  </si>
  <si>
    <t>LIHTC Equity Increase / (Reduction)</t>
  </si>
  <si>
    <t>Final Recognized LIHTC Equity Amount</t>
  </si>
  <si>
    <t>SUPPLEMENTAL COST CERTIFICATION</t>
  </si>
  <si>
    <t>999 West Street</t>
  </si>
  <si>
    <t>Rocky Hill, CT 06067-4005</t>
  </si>
  <si>
    <t>CHFA No.:</t>
  </si>
  <si>
    <t>Development Name :</t>
  </si>
  <si>
    <t>City/Town :</t>
  </si>
  <si>
    <t>This Supplemental Cost Certification is made pursuant to the condition listed on the Authority’s approved Maximum Mortgage Letter dated ____________________.</t>
  </si>
  <si>
    <t>False statements made herein are punishable under the penalty for false statement as set forth in Connecticut General Statures Section 53a-157b.</t>
  </si>
  <si>
    <t>Signature</t>
  </si>
  <si>
    <t>Title</t>
  </si>
  <si>
    <t xml:space="preserve">Mortgagor's Name </t>
  </si>
  <si>
    <t>General Contractor's Name</t>
  </si>
  <si>
    <t>70% NPV - 9% or</t>
  </si>
  <si>
    <t>30% NPV - 4%</t>
  </si>
  <si>
    <t>Existing Building</t>
  </si>
  <si>
    <t xml:space="preserve">New / Rehab </t>
  </si>
  <si>
    <t>Bond Basis</t>
  </si>
  <si>
    <t>XXXXXXXXXXXXX</t>
  </si>
  <si>
    <t>50% Test Calculation</t>
  </si>
  <si>
    <t>Bond Amount</t>
  </si>
  <si>
    <t>Aggregate Basis</t>
  </si>
  <si>
    <t xml:space="preserve">% of the project’s aggregate basis financed by volume cap Tax-Exempt Bonds </t>
  </si>
  <si>
    <t>2.  Total market residential units (From I. B)</t>
  </si>
  <si>
    <t>3.  Total residential units (Lines 1 + 2)</t>
  </si>
  <si>
    <t>4.  Total low-income residential floor space (From I. A)</t>
  </si>
  <si>
    <t>5.  Total market residential floor space (From I. B)</t>
  </si>
  <si>
    <t>6.  Total residential square footage (Lines 4 + 5)</t>
  </si>
  <si>
    <t>IV. CALCULATING THE APPLICABLE FRACTION</t>
  </si>
  <si>
    <t>V.  CALCULATING THE QUALIFIED BASIS</t>
  </si>
  <si>
    <t>VI.  THRESHOLD TEST FOR REHAB CREDIT</t>
  </si>
  <si>
    <t>VII.  CALCULATING THE HOUSING CREDIT DOLLAR AMOUNTS</t>
  </si>
  <si>
    <t>2.  Eligible basis New Construction/Rehab (page 4)</t>
  </si>
  <si>
    <t>3.  Eligible basis Acquisition (page 4) (if applicable)</t>
  </si>
  <si>
    <t>4.  Qualified basis New Construction/Rehab (line 1 times line 2)</t>
  </si>
  <si>
    <t>5.  Qualified basis Acquisition (line 1 times line 3)</t>
  </si>
  <si>
    <t>In order to perform this test, project the number of units and square footage to be occupied by low-income individuals</t>
  </si>
  <si>
    <t>at the end of the first taxable year in which the credit is claimed.</t>
  </si>
  <si>
    <t>7.  Threshold test for Rehab credit:  Line 6 divided by Line 1.</t>
  </si>
  <si>
    <t>2.  Amount of Low-Income Occupied Square Footage:</t>
  </si>
  <si>
    <t>1.  Number of Qualified Units:</t>
  </si>
  <si>
    <t>5.  Applicable Fraction: (lesser of Line 3 or 4)</t>
  </si>
  <si>
    <t>6.  Qualified Basis for Rehab Credit, (pg. 4) times line 5</t>
  </si>
  <si>
    <t>1.  Applicable fraction (IV. Line 9)</t>
  </si>
  <si>
    <t>9.  Applicable Fraction (lesser of Line 7 or Line 8):</t>
  </si>
  <si>
    <t xml:space="preserve">7.  Applicable Fraction (units): </t>
  </si>
  <si>
    <t>3.  Applicable Fraction (units): Line 1 divided by total number of residential units</t>
  </si>
  <si>
    <t>4.  Applicable Fraction (square foot):  Line 2 divided by total number if residential units</t>
  </si>
  <si>
    <t>8.  Applicable Fraction (square foot)</t>
  </si>
  <si>
    <t>1.  Qualified basis for New Construction/Rehab (Section IV, Line 4)</t>
  </si>
  <si>
    <t>2.  Qualified basis for Acquisition (Section IV, Line 5)</t>
  </si>
  <si>
    <t>CHFA #</t>
  </si>
  <si>
    <t>Number of Bldg.</t>
  </si>
  <si>
    <t>Number of Units</t>
  </si>
  <si>
    <t>Basis Boost (if applicable)</t>
  </si>
  <si>
    <t>Applicable Fraction</t>
  </si>
  <si>
    <t xml:space="preserve">Tax Credit Percentage </t>
  </si>
  <si>
    <t>Credit Per Bldg. %</t>
  </si>
  <si>
    <t>Building I.D. Number</t>
  </si>
  <si>
    <t>SUBTOTAL:</t>
  </si>
  <si>
    <t>Annual Credit Allocation per CHFA</t>
  </si>
  <si>
    <r>
      <t xml:space="preserve">     </t>
    </r>
    <r>
      <rPr>
        <b/>
        <sz val="12"/>
        <rFont val="Times New Roman"/>
        <family val="1"/>
      </rPr>
      <t>A. Qualified Residential Rental Units:</t>
    </r>
  </si>
  <si>
    <t xml:space="preserve">This amount must be at least equal to the greater of $3,000 per qualified unit or not less than 10% of the adjusted basis of the building </t>
  </si>
  <si>
    <t>1.  Total qualified residential units (From I.A)</t>
  </si>
  <si>
    <t>Average square foot cost of qualified unit</t>
  </si>
  <si>
    <t xml:space="preserve">  0-Bedroom</t>
  </si>
  <si>
    <t>Bond Premium/ L.O.C. Cost</t>
  </si>
  <si>
    <t xml:space="preserve">Other:  </t>
  </si>
  <si>
    <t>Architect Fee-Design</t>
  </si>
  <si>
    <t>Architect Fee-Supervision</t>
  </si>
  <si>
    <t>Engineering Fees</t>
  </si>
  <si>
    <t>CHFA Perm Loan Orig./Commit Fee</t>
  </si>
  <si>
    <t>Interest - Bridge Loan</t>
  </si>
  <si>
    <t>Fees - Bridge Loan</t>
  </si>
  <si>
    <t>CHFA Construction Observation</t>
  </si>
  <si>
    <t>Legal Counsel - Real Estate*</t>
  </si>
  <si>
    <t>Appraisal/Market Study</t>
  </si>
  <si>
    <t>Lease-Up &amp; Marketing</t>
  </si>
  <si>
    <t>Cost Certification [CHFA/LIHTC Required]</t>
  </si>
  <si>
    <t>Soft Cost Contingency</t>
  </si>
  <si>
    <t>Land†</t>
  </si>
  <si>
    <t>Existing Structures,</t>
  </si>
  <si>
    <t>Entity Organizational and Legal†</t>
  </si>
  <si>
    <t>Syndication Fees/ Commissions†</t>
  </si>
  <si>
    <t>Equity Bridge Loan Interest and Fees†</t>
  </si>
  <si>
    <t>Tax Opinion and Entity Accounting†</t>
  </si>
  <si>
    <t>CHFA Tax Credit Fee†</t>
  </si>
  <si>
    <t>CHFA LIHTC Fee or Fed. Historic Credit app †</t>
  </si>
  <si>
    <t>TAX CREDIT ELIGIBLE BASIS</t>
  </si>
  <si>
    <t>CHFA RECOGNIZED 70% NPV - 9% OR                            30% NPV - 4% (NEW/REHAB) BASIS</t>
  </si>
  <si>
    <t>70% NPV - 9% OR                            30% NPV - 4% (NEW/REHAB) CERTIFIED BASIS</t>
  </si>
  <si>
    <t>30% NPV - EXISTING BLDG. ACQUISITION CERTIFIED BASIS</t>
  </si>
  <si>
    <t>CHFA RECOGNIZED 30% NPV - EXISTING BLDG. ACQUISITION BASIS</t>
  </si>
  <si>
    <t>Replacement Reserves</t>
  </si>
  <si>
    <t>CHFA USE ONLY</t>
  </si>
  <si>
    <t xml:space="preserve">Annual Credit Amount Per Building </t>
  </si>
  <si>
    <t>Qualified Basis for 8609</t>
  </si>
  <si>
    <t>CHFA RECOGNIZED COST</t>
  </si>
  <si>
    <t>Stipulated Sum</t>
  </si>
  <si>
    <t>Guaranteed Maximum Price</t>
  </si>
  <si>
    <t>(F LESS E)</t>
  </si>
  <si>
    <t>CONTINGENCY</t>
  </si>
  <si>
    <t>Qualified Census Tract / Difficult to Develop Area (Yes or No)</t>
  </si>
  <si>
    <t>Yes</t>
  </si>
  <si>
    <t>No</t>
  </si>
  <si>
    <t>5.  Applicable percentage rate for Acquisition*</t>
  </si>
  <si>
    <t>6.  Month and year of applicable percentage rate for Acquisition</t>
  </si>
  <si>
    <t>3.  Applicable percentage rate for New Construction / Rehab*</t>
  </si>
  <si>
    <t>4.  Month and year of applicable percentage rate for New Construction / Rehab</t>
  </si>
  <si>
    <t>7.  Credit amount for New Construction/Rehab (Line 1 times Line 3)</t>
  </si>
  <si>
    <t>8.  Credit amount for Acquisition (Line 2 times Line 4)</t>
  </si>
  <si>
    <t>9.  Total amount of annual credit (Line 5 + Line 6)</t>
  </si>
  <si>
    <t>10. 10-year credit (Line 7 times 10)</t>
  </si>
  <si>
    <t>11.  Equity price</t>
  </si>
  <si>
    <t>12. Estimated LIHTC Net Proceeds</t>
  </si>
  <si>
    <t>QCT / DDA (Select Yes or No)</t>
  </si>
  <si>
    <t>QCT / DDA Increment</t>
  </si>
  <si>
    <t>Total Qualified Basis</t>
  </si>
  <si>
    <t>Tax Opinion and Entity Accounting</t>
  </si>
  <si>
    <t>Adjusted Eligible Basis</t>
  </si>
  <si>
    <t>Original Annual Credit Allocation</t>
  </si>
  <si>
    <t>Increase/(Decrease) in Annual Allocation</t>
  </si>
  <si>
    <t>Maximum Possible Annual Credit Allocation</t>
  </si>
  <si>
    <t xml:space="preserve">Rehab Credit per CHFA </t>
  </si>
  <si>
    <t>DOH Funds</t>
  </si>
  <si>
    <t>This Supplemental Cost Certification shall serve as verification that all outstanding payables at the time of Final Closing (as listed on the Certification of Owner), with the exception of the deferred developer fee, if any, have been paid by the Mortgagor and/or the Contractor (as applicable) and that no further amounts are due and owing to any creditors regarding the construction of the above Development.</t>
  </si>
  <si>
    <t xml:space="preserve">Completed By:  </t>
  </si>
  <si>
    <t xml:space="preserve">Approved By: </t>
  </si>
  <si>
    <t>Architect</t>
  </si>
  <si>
    <t>20-50</t>
  </si>
  <si>
    <t>40-60</t>
  </si>
  <si>
    <t xml:space="preserve">Set Aside Selection </t>
  </si>
  <si>
    <t>Total Construction</t>
  </si>
  <si>
    <t>TOTAL CONSTRUCTION</t>
  </si>
  <si>
    <t>OTHER</t>
  </si>
  <si>
    <t>See LIHTC Building Schedule</t>
  </si>
  <si>
    <t>Other: Relocation</t>
  </si>
  <si>
    <t>Nonqualified nonrecourse financing means any nonrecourse financing (as defined in Section 49 (a)(1)(D)(iii) of the code that is not  qualified.  Qualified nonrecourse financing means any financing with respect to any property if: (1) such property is acquired by the taxpayer from a person who is not a related person (as defined in Section 49(a)(1)(D)(iv) of the code); (ii) the amount of nonrecourse financing with respect to such property does not exceed 80% of the credit base of such property, and (iii) such financing is borrowed from a qualified person or represents a loan from or guaranteed to any federal state or local government instrumentality thereof.  If the "Average Quality Standard" of the low-income units is significantly lower than that for non-low income units, then the entire "tax credit value" of the non-low income units is deducted in computing the credits.  See page 7 for determination formula with higher quality.       If the "Average Quality Standard" of the low income unites is not significantly lower than that for non-low income units then those costs representing the differential amount are excluded from basis.  See page 7 for determination formula.</t>
  </si>
  <si>
    <t>* Use the percentage rate prescribed by the Treasury for the month that your building was placed in service unless you made an election to the contrary in your Carryover Allocation Agreement.  All projects that benefit from a federal subsidy (a loan or obligation of federal  funds where the interest rate on the loan or obligation is less than the prevailing treasury interest rates) or tax-exempt financing provided by state or local governments are eligible for the 30% annual credit.</t>
  </si>
  <si>
    <t>Non-qualifying Units</t>
  </si>
  <si>
    <t>Less non-qualifying units of higher quality</t>
  </si>
  <si>
    <t>Less non-qualifying excess portion of higher</t>
  </si>
  <si>
    <t>Total costs per non-qualifying non-low income unit</t>
  </si>
  <si>
    <t>Non-qualifying Excess Portion of Higher Quality Units</t>
  </si>
  <si>
    <t>DOH Loan</t>
  </si>
  <si>
    <t>LP Equity</t>
  </si>
  <si>
    <t>GP Equity</t>
  </si>
  <si>
    <t>Site Improvement</t>
  </si>
  <si>
    <t>Builder's Overhead &amp; Profit</t>
  </si>
  <si>
    <t xml:space="preserve">Building Permit &amp; Other Fees </t>
  </si>
  <si>
    <t>Bond Premium</t>
  </si>
  <si>
    <t>Operating/Debt Service Reserve</t>
  </si>
  <si>
    <t>Working Capital Reserve</t>
  </si>
  <si>
    <t>Other: Rental Subsidy Reserve</t>
  </si>
  <si>
    <t>Other: Investor Required Reserve</t>
  </si>
  <si>
    <t>See Building Schedule</t>
  </si>
  <si>
    <t>ACQUISATION CREDIT</t>
  </si>
  <si>
    <t>Prepared By: Mahjabeen Kabir, Underwriter II</t>
  </si>
  <si>
    <t xml:space="preserve">Approved By: Joe Voccio, Director, Multifamily </t>
  </si>
  <si>
    <t>General Contractor:</t>
  </si>
  <si>
    <t>Connecticut Housing Finance Authority (CHFA)</t>
  </si>
  <si>
    <t>EXHIBIT 'D' - Adjustments for Overrun/(Savings)</t>
  </si>
  <si>
    <t>EXHIBIT 'C' - Tax Credit Gap Analysis Sheet</t>
  </si>
  <si>
    <t>By:</t>
  </si>
  <si>
    <t>[Insert Owner Entity's Name]</t>
  </si>
  <si>
    <t>For:</t>
  </si>
  <si>
    <t>[Insert General Partner or Managing Member Entity Name</t>
  </si>
  <si>
    <t>[Insert Authorized Signatory Name and Title]</t>
  </si>
  <si>
    <t xml:space="preserve">2.  After the reduction of the deferred developer fee, any remaining balance will be applied to reduce the tax credit allocation amount. </t>
  </si>
  <si>
    <t>1.  If a surplus of funds exists due to an overall cost savings, CHFA will first reduce the deferred developer fee.</t>
  </si>
  <si>
    <t>3.  Any excess syndication proceeds to the multifamily rental housing development above the amount reflected in the development budget approved at the time of initial closing shall be applied, as determined by CHFA, one hundred percent (100%) to benefit the multifamily rental housing development or to CHFA and/or any governmental agency to reduce the principal amounts of their respective mortgage loans as their interests may appear.</t>
  </si>
  <si>
    <t>ACKNOWLEDGED AND ACCEPTED BY OWNER:</t>
  </si>
  <si>
    <t xml:space="preserve">The actual cost incurred in the completion of construction under the above Construction Contract and accepted construction changes exclusive of all kickbacks, rebates and discounts received in connection with the construction of the project is itemized below. </t>
  </si>
  <si>
    <t xml:space="preserve">CHFA Loan # </t>
  </si>
  <si>
    <t>Other</t>
  </si>
  <si>
    <t>To the best of my (our) knowledge and belief, no information contained in this Form is in any way false or incorrect, and the information contained within is truly descriptive of the project and or property for which the Low-Income Housing Tax Credits are being applied.</t>
  </si>
  <si>
    <t>Owner:</t>
  </si>
  <si>
    <t>[Insert Name of Owner Entity]</t>
  </si>
  <si>
    <t xml:space="preserve">Non-qualifying units of higher quality is based on the "average quality standard" which is measured by costs per square foot.  If the differential between the square foot cost for any non-low income unit and the average square foot cost for all low-income units is greater than 15%, then the entire cost of the non-low income unit is excluded from eligible basis.  Please use the following formula: </t>
  </si>
  <si>
    <t>If the differential between the square foot cost for all qualified units in a building is not more than 15 percent, then only costs representing the differential amount are excluded from the eligible basis, if the owner elects to do this.</t>
  </si>
  <si>
    <t>RE: Development Name, City  (the "Development")</t>
  </si>
  <si>
    <t>Mortgagor Entity</t>
  </si>
  <si>
    <t>A supplemental cost certification, prepared by the Mortgagor on Form 2330SUPP-MR07B, must be submitted within 60 days after final closing in order to account for those items of cost on the current certifications which are "to be paid within 45 days after final closing."</t>
  </si>
  <si>
    <t>All items approved herein are final and incontestable, except for fraud or material misrepresentation on the part of the Mortgagor, as of the date of the final closing of the mortgages.</t>
  </si>
  <si>
    <t>The Maximum Mortgage and Mortgagor's Equity Investment, as recognized by CHFA, are as follows:</t>
  </si>
  <si>
    <t>Owner Name:</t>
  </si>
  <si>
    <t>Owner Mailing Address:</t>
  </si>
  <si>
    <t>CHFA Development Number:</t>
  </si>
  <si>
    <t>LIHTC Number:</t>
  </si>
  <si>
    <t>If additional space is required for these or other items, append rider thereto, with references and initial. When more than one Subcontractor is performing a trade item, the attached worksheet must be completed giving the information indicated.</t>
  </si>
  <si>
    <t>Preparing CPA Firm Name and Address:</t>
  </si>
  <si>
    <t>CPA's Phone Number:</t>
  </si>
  <si>
    <t>CPA's E-mail Address:</t>
  </si>
  <si>
    <t>PREPARING CPA FIRM NAME &amp; ADDRESS:</t>
  </si>
  <si>
    <t xml:space="preserve">TYPE OF CONST. (i.e. stick built, modular, etc.): </t>
  </si>
  <si>
    <t>CPA'S PHONE NUMBER:</t>
  </si>
  <si>
    <t xml:space="preserve">E-MAIL: </t>
  </si>
  <si>
    <t>a)</t>
  </si>
  <si>
    <t>b)</t>
  </si>
  <si>
    <t>Sources of Funds</t>
  </si>
  <si>
    <t>Uses of Funds</t>
  </si>
  <si>
    <t>Syndication and Other Costs</t>
  </si>
  <si>
    <t>Development Costs</t>
  </si>
  <si>
    <t>CHFA Approved</t>
  </si>
  <si>
    <t>CHFA Recognized</t>
  </si>
  <si>
    <t>Difference</t>
  </si>
  <si>
    <t>Reviewed by: Joe Voccio, Director, Multifamily</t>
  </si>
  <si>
    <t>Completed by: Underwriter</t>
  </si>
  <si>
    <t>[Insert Mortgagor Entity Name]</t>
  </si>
  <si>
    <t>Name and Title of Authorized Signatory</t>
  </si>
  <si>
    <t>Approved by: Nancy I 'Obrien, Managing Director of Multifamily</t>
  </si>
  <si>
    <r>
      <rPr>
        <b/>
        <sz val="22"/>
        <rFont val="Times New Roman"/>
        <family val="1"/>
      </rPr>
      <t>LOAN-TO-VALUE TEST</t>
    </r>
    <r>
      <rPr>
        <sz val="22"/>
        <rFont val="Times New Roman"/>
        <family val="1"/>
      </rPr>
      <t>:</t>
    </r>
  </si>
  <si>
    <t>DIFFERENCE                  F LESS D</t>
  </si>
  <si>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"Mortgagor")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Mortgage, as stated, is conditioned upon the following:</t>
  </si>
  <si>
    <t>CHFA LIHTC NO.</t>
  </si>
  <si>
    <t>CHFA MORTGAGE NO:</t>
  </si>
  <si>
    <t xml:space="preserve">DEVELOPMENT NAME: </t>
  </si>
  <si>
    <t>Final CHFA Recognized Annual 9% Credit Allocation</t>
  </si>
  <si>
    <t>(lesser of Gap Analysis, Maximum Possible Credit Award, or Original Credit Awarded)</t>
  </si>
  <si>
    <t>Developer/Sponsor Equity</t>
  </si>
  <si>
    <t>Total CHFA Recognized Sources:</t>
  </si>
  <si>
    <t>Total CHFA Recognized Uses:</t>
  </si>
  <si>
    <t xml:space="preserve">   a. 90% of Recognized Uses (Statutory Limit)</t>
  </si>
  <si>
    <t xml:space="preserve">   b. 80% of Recognized Uses (CHFA Procedures Limit)</t>
  </si>
  <si>
    <r>
      <t xml:space="preserve">This Certificate is made pursuant to the provisions of the Construction Contract, entered into by and between  </t>
    </r>
    <r>
      <rPr>
        <b/>
        <u/>
        <sz val="12"/>
        <rFont val="Verdana"/>
        <family val="2"/>
      </rPr>
      <t>Owner's Name</t>
    </r>
    <r>
      <rPr>
        <b/>
        <sz val="12"/>
        <rFont val="Verdana"/>
        <family val="2"/>
      </rPr>
      <t xml:space="preserve"> and </t>
    </r>
    <r>
      <rPr>
        <b/>
        <u/>
        <sz val="12"/>
        <rFont val="Verdana"/>
        <family val="2"/>
      </rPr>
      <t>General Contractor's Name on date</t>
    </r>
    <r>
      <rPr>
        <b/>
        <sz val="12"/>
        <rFont val="Verdana"/>
        <family val="2"/>
      </rPr>
      <t xml:space="preserve"> </t>
    </r>
    <r>
      <rPr>
        <sz val="12"/>
        <rFont val="Verdana"/>
        <family val="2"/>
      </rPr>
      <t xml:space="preserve">and it is understood and agreed by the undersigned that this Certificate is to be submitted by you to CHFA in order to induce CHFA to proceed to final closing.            </t>
    </r>
  </si>
  <si>
    <t>Orig. OH&amp;P</t>
  </si>
  <si>
    <t>Orig. 2-16</t>
  </si>
  <si>
    <t>Orig. G.R.</t>
  </si>
  <si>
    <t>G.R %</t>
  </si>
  <si>
    <t>GENERAL REQ. AND OH&amp;P TEST</t>
  </si>
  <si>
    <t>OH&amp;P %</t>
  </si>
  <si>
    <t>CHFA RECOGNIZED G.R AND OH&amp;P</t>
  </si>
  <si>
    <t xml:space="preserve">G.R </t>
  </si>
  <si>
    <t xml:space="preserve">OH&amp;P </t>
  </si>
  <si>
    <t>Acquisition Credit per CHFA</t>
  </si>
  <si>
    <t xml:space="preserve">Director - Multifamily </t>
  </si>
  <si>
    <t>Note: CHFA Scope for Cost Certification Review is Limited in nature</t>
  </si>
  <si>
    <t>Type of G. C. Contract: Stipulated Sum</t>
  </si>
  <si>
    <t>Type of G. C. Contract: Guaranteed Maximum Price</t>
  </si>
  <si>
    <t xml:space="preserve">Version 2018.2 </t>
  </si>
  <si>
    <t>CHFA Cost Certification Preparation Guideline</t>
  </si>
  <si>
    <t>DEVELOPMENT OWNER’S CERTIFICATION OF PLACED-IN-SERVICE DATE</t>
  </si>
  <si>
    <t>(A SEPARATE CERTIFICATION IS REQUIRED FOR EACH BUILDING)</t>
  </si>
  <si>
    <t xml:space="preserve">CHFA # </t>
  </si>
  <si>
    <t>Building Identification Number</t>
  </si>
  <si>
    <t>The undersigned hereby certifies to the Connecticut Housing Finance Authority that the building located at ___________________________  is a qualified low-income housing building in accordance with Section 42 of the Internal Revenue Code of 1986, as amended, (the “Code”) and is eligible for an annual allocation of Low-Income Housing Tax Credits in the amount of $______________.</t>
  </si>
  <si>
    <t>The undersigned further certifies, pursuant to provisions of Section 42 of the Code, the following:</t>
  </si>
  <si>
    <t>Date building was placed in service:</t>
  </si>
  <si>
    <t>Acquisition-existing building (month/day/year):</t>
  </si>
  <si>
    <t>Rehabilitation (month/day/year):</t>
  </si>
  <si>
    <t>New construction (month/day/year):</t>
  </si>
  <si>
    <t>Total Number of low-income units in the building:</t>
  </si>
  <si>
    <t>Total units in the building :</t>
  </si>
  <si>
    <t xml:space="preserve">Total square footage of all residential units in the building </t>
  </si>
  <si>
    <t>Name and Title</t>
  </si>
  <si>
    <t>TAX PAYER IDENTIFICATION NUMBER (LP/ LLC)</t>
  </si>
  <si>
    <t>Total Square footage of Qualified Units in the building: :</t>
  </si>
  <si>
    <t>Eligible basis for new construction or rehabilitation:</t>
  </si>
  <si>
    <t>Eligible basis for the acquisition credit:</t>
  </si>
  <si>
    <t>Qualified basis for the acquisition credit:</t>
  </si>
  <si>
    <t>Qualified basis for new construction or rehabilitation:</t>
  </si>
  <si>
    <t xml:space="preserve">First year of the tax credit period: </t>
  </si>
  <si>
    <t>SYNDICATOR OR INVESTOR CERTIFICATION</t>
  </si>
  <si>
    <t>(Syndicator or Investor Letterhead)</t>
  </si>
  <si>
    <t>In addition, by this letter we are also confirming that the owner of the development has elected to commence the start of the tax credit period in the year ________.  Therefore, the owner has chosen (not to)/ (to) defer the start of the tax credit period until the year after the development was placed in service.</t>
  </si>
  <si>
    <t>This letter is to advise the Connecticut Housing Finance Authority that __________________________, syndicator of the Low-Income Housing Tax Credits for the above referenced development, has reviewed the attached cost certification dated ______________ as prepared by ______________________________________, an independent certified public accountant.  Please be advised that we concur with the development’s sources and uses of funds and all costs represented to be includible in the eligible basis as indicated in the attached cost certification.</t>
  </si>
  <si>
    <t>REQUEST FOR ISSUANCE OF FORM(S) 8609</t>
  </si>
  <si>
    <t xml:space="preserve">This letter is to request the Connecticut Housing Finance Authority to review the attached General Contractor’s and Mortgagor’s-LIHTC Cost Certification for the issuance of the IRS Form(s) 8609.  </t>
  </si>
  <si>
    <t>Please be advised that ________________________________, syndicator of the Low-Income Housing Tax Credits for the above referenced development, has reviewed the attached Cost Certification dated ______________ as prepared by ______________________________________, an independent certified public accountant.  The syndicator’s concurrence with the development’s Sources and Uses of Funds and all costs represented to be includible in the Eligible Basis as indicated in the attached Cost Certification is evidenced by the attached Syndicator or Investor Certification.</t>
  </si>
  <si>
    <t xml:space="preserve">In addition, by this letter we are also confirming that the mortgagor of the development has elected to commence the start of the tax credit period in the year ________.  </t>
  </si>
  <si>
    <t>General Contractor's Cost Certification Submittal Checklist</t>
  </si>
  <si>
    <t>The following documents must be submitted with the General Contractor’s Cost Certification:</t>
  </si>
  <si>
    <t>Excel file for the General Contractor’s Certification of Actual Cost worksheet of the Cost Certification Workbook</t>
  </si>
  <si>
    <t>Independent Auditor’s Report</t>
  </si>
  <si>
    <t>Copy of the fully executed current Project Cost Summary</t>
  </si>
  <si>
    <t>Copy of the fully executed construction contract</t>
  </si>
  <si>
    <t>Copies of approved general contractor’s change orders; developments that include CHFA funds need not provide this</t>
  </si>
  <si>
    <t>Copies of approved owner’s change orders; developments that include CHFA funds need not provide this</t>
  </si>
  <si>
    <t>Copies of invoice(s) of check(s) for the building permit(s)</t>
  </si>
  <si>
    <t>Mort.-LIHTC Cost Certification Submittal Checklist</t>
  </si>
  <si>
    <t>Excel file for the Mortgagor's-LIHTC Cost Certification Workbook along with the following signed certifications:</t>
  </si>
  <si>
    <t>c)</t>
  </si>
  <si>
    <t>Mortgagor’s Certification of Placed-In-Service Date form for each building</t>
  </si>
  <si>
    <t>Syndicator's/Investor's Certification</t>
  </si>
  <si>
    <t xml:space="preserve">Please read the </t>
  </si>
  <si>
    <t>General Contractor's Certificate of Actual Cost</t>
  </si>
  <si>
    <t>Copy of the executed mortgage notes (not the actual mortgages) for all of the loans to the development, including the bridge loan, if applicable, and the permanent loan(s). The mortgagor must provide evidence of funding commitments for any non-debt source(s) of funds</t>
  </si>
  <si>
    <t>If construction period Net Operating Income (NOI) is a funding source, the CPA must prepare and provide an Operating (or Income and Expense) Statement covering the period from first occupancy to the date of substantial completion to evidence the availability of NOI. If NOI is identified as an original or alternative source of funds, it must be reflected     on the cost certification prepared by the CPA.</t>
  </si>
  <si>
    <t>Copy of fully executed Limited Partnership Agreement with the investor limited partner, including all exhibits</t>
  </si>
  <si>
    <t xml:space="preserve">prior to preparing the </t>
  </si>
  <si>
    <t>Copies of invoice(s) of check(s) for the building permit(s) and bond premiums</t>
  </si>
  <si>
    <t>Letter from the owner requesting the Form(s) 8609 from CHFA</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</si>
</sst>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 d\,\ yyyy;@"/>
    <numFmt numFmtId="167" formatCode="_(&quot;$&quot;* #,##0.000_);_(&quot;$&quot;* \(#,##0.000\);_(&quot;$&quot;* &quot;-&quot;??_);_(@_)"/>
    <numFmt numFmtId="168" formatCode="&quot;$&quot;#,##0.00"/>
    <numFmt numFmtId="169" formatCode="0.0%"/>
    <numFmt numFmtId="170" formatCode="_(* #,##0.000_);_(* \(#,##0.000\);_(* &quot;-&quot;_);_(@_)"/>
    <numFmt numFmtId="171" formatCode="&quot;$&quot;#,##0"/>
    <numFmt numFmtId="172" formatCode="&quot;$&quot;#,##0.000"/>
    <numFmt numFmtId="173" formatCode="[$-409]d\-mmm\-yy;@"/>
    <numFmt numFmtId="174" formatCode="_(&quot;$&quot;* #,##0_);_(&quot;$&quot;* \(#,##0\);_(&quot;$&quot;* &quot;-&quot;???_);_(@_)"/>
    <numFmt numFmtId="175" formatCode="mm/dd/yy;@"/>
    <numFmt numFmtId="176" formatCode="[$-409]mmm\-yy;@"/>
    <numFmt numFmtId="177" formatCode="&quot;$&quot;#,##0.0_);\(&quot;$&quot;#,##0.0\)"/>
  </numFmts>
  <fonts count="72">
    <font>
      <sz val="12"/>
      <name val="Arial"/>
    </font>
    <font>
      <sz val="10"/>
      <name val="Arial"/>
      <family val="2"/>
    </font>
    <font>
      <sz val="8"/>
      <color indexed="81"/>
      <name val="Tahoma"/>
      <family val="2"/>
    </font>
    <font>
      <b/>
      <sz val="8"/>
      <color indexed="81"/>
      <name val="Tahoma"/>
      <family val="2"/>
    </font>
    <font>
      <sz val="12"/>
      <color indexed="81"/>
      <name val="Tahoma"/>
      <family val="2"/>
    </font>
    <font>
      <b/>
      <sz val="14"/>
      <name val="Verdana"/>
      <family val="2"/>
    </font>
    <font>
      <sz val="14"/>
      <name val="Verdana"/>
      <family val="2"/>
    </font>
    <font>
      <b/>
      <sz val="18"/>
      <name val="Verdana"/>
      <family val="2"/>
    </font>
    <font>
      <sz val="11"/>
      <name val="Verdana"/>
      <family val="2"/>
    </font>
    <font>
      <sz val="18"/>
      <name val="Verdana"/>
      <family val="2"/>
    </font>
    <font>
      <sz val="16"/>
      <name val="Verdana"/>
      <family val="2"/>
    </font>
    <font>
      <sz val="8"/>
      <name val="Arial"/>
      <family val="2"/>
    </font>
    <font>
      <sz val="14"/>
      <color indexed="81"/>
      <name val="Tahoma"/>
      <family val="2"/>
    </font>
    <font>
      <b/>
      <u/>
      <sz val="14"/>
      <name val="Verdana"/>
      <family val="2"/>
    </font>
    <font>
      <i/>
      <sz val="14"/>
      <name val="Verdana"/>
      <family val="2"/>
    </font>
    <font>
      <b/>
      <sz val="12"/>
      <name val="Verdana"/>
      <family val="2"/>
    </font>
    <font>
      <sz val="12"/>
      <name val="Verdana"/>
      <family val="2"/>
    </font>
    <font>
      <u/>
      <sz val="14"/>
      <name val="Verdana"/>
      <family val="2"/>
    </font>
    <font>
      <sz val="10"/>
      <name val="Verdana"/>
      <family val="2"/>
    </font>
    <font>
      <b/>
      <sz val="10"/>
      <name val="Verdana"/>
      <family val="2"/>
    </font>
    <font>
      <i/>
      <sz val="18"/>
      <name val="Verdana"/>
      <family val="2"/>
    </font>
    <font>
      <sz val="14"/>
      <color indexed="10"/>
      <name val="Verdana"/>
      <family val="2"/>
    </font>
    <font>
      <sz val="8"/>
      <name val="Arial"/>
      <family val="2"/>
    </font>
    <font>
      <b/>
      <sz val="16"/>
      <name val="Verdana"/>
      <family val="2"/>
    </font>
    <font>
      <u/>
      <sz val="12"/>
      <color theme="10"/>
      <name val="Arial"/>
      <family val="2"/>
    </font>
    <font>
      <sz val="13"/>
      <name val="Times New Roman"/>
      <family val="1"/>
    </font>
    <font>
      <sz val="10"/>
      <name val="Times New Roman"/>
      <family val="1"/>
    </font>
    <font>
      <sz val="13"/>
      <color rgb="FFFF0000"/>
      <name val="Times New Roman"/>
      <family val="1"/>
    </font>
    <font>
      <sz val="14"/>
      <name val="Times New Roman"/>
      <family val="1"/>
    </font>
    <font>
      <sz val="14"/>
      <color rgb="FFFF0000"/>
      <name val="Times New Roman"/>
      <family val="1"/>
    </font>
    <font>
      <b/>
      <sz val="14"/>
      <name val="Times New Roman"/>
      <family val="1"/>
    </font>
    <font>
      <sz val="12"/>
      <name val="Arial"/>
      <family val="2"/>
    </font>
    <font>
      <b/>
      <sz val="10"/>
      <name val="Times New Roman"/>
      <family val="1"/>
    </font>
    <font>
      <b/>
      <sz val="9"/>
      <name val="Times New Roman"/>
      <family val="1"/>
    </font>
    <font>
      <sz val="9"/>
      <name val="Times New Roman"/>
      <family val="1"/>
    </font>
    <font>
      <vertAlign val="superscript"/>
      <sz val="9"/>
      <name val="Times New Roman"/>
      <family val="1"/>
    </font>
    <font>
      <b/>
      <sz val="12"/>
      <name val="Times New Roman"/>
      <family val="1"/>
    </font>
    <font>
      <sz val="12"/>
      <name val="Times New Roman"/>
      <family val="1"/>
    </font>
    <font>
      <sz val="14"/>
      <name val="Arial"/>
      <family val="2"/>
    </font>
    <font>
      <vertAlign val="superscript"/>
      <sz val="12"/>
      <name val="Times New Roman"/>
      <family val="1"/>
    </font>
    <font>
      <sz val="12"/>
      <name val="Symbol"/>
      <family val="1"/>
      <charset val="2"/>
    </font>
    <font>
      <sz val="12"/>
      <name val="Super Symbols"/>
    </font>
    <font>
      <b/>
      <sz val="14"/>
      <name val="Arial"/>
      <family val="2"/>
    </font>
    <font>
      <b/>
      <u/>
      <sz val="12"/>
      <name val="Times New Roman"/>
      <family val="1"/>
    </font>
    <font>
      <b/>
      <i/>
      <sz val="12"/>
      <name val="Arial"/>
      <family val="2"/>
    </font>
    <font>
      <b/>
      <sz val="22"/>
      <name val="Verdana"/>
      <family val="2"/>
    </font>
    <font>
      <sz val="22"/>
      <name val="Verdana"/>
      <family val="2"/>
    </font>
    <font>
      <sz val="14"/>
      <name val="Century Gothic"/>
      <family val="2"/>
    </font>
    <font>
      <sz val="9"/>
      <color indexed="81"/>
      <name val="Tahoma"/>
      <family val="2"/>
    </font>
    <font>
      <u/>
      <sz val="12"/>
      <name val="Verdana"/>
      <family val="2"/>
    </font>
    <font>
      <sz val="16"/>
      <name val="Times New Roman"/>
      <family val="1"/>
    </font>
    <font>
      <b/>
      <sz val="9"/>
      <color indexed="81"/>
      <name val="Tahoma"/>
      <family val="2"/>
    </font>
    <font>
      <sz val="16"/>
      <color indexed="81"/>
      <name val="Tahoma"/>
      <family val="2"/>
    </font>
    <font>
      <b/>
      <sz val="12"/>
      <name val="Arial"/>
      <family val="2"/>
    </font>
    <font>
      <sz val="12"/>
      <name val="Arial Narrow"/>
      <family val="2"/>
    </font>
    <font>
      <b/>
      <sz val="12"/>
      <name val="Arial Narrow"/>
      <family val="2"/>
    </font>
    <font>
      <b/>
      <sz val="11"/>
      <name val="Times New Roman"/>
      <family val="1"/>
    </font>
    <font>
      <sz val="12"/>
      <color theme="4"/>
      <name val="Arial"/>
      <family val="2"/>
    </font>
    <font>
      <b/>
      <sz val="12"/>
      <color theme="1"/>
      <name val="Arial"/>
      <family val="2"/>
    </font>
    <font>
      <b/>
      <sz val="12"/>
      <color theme="4"/>
      <name val="Arial"/>
      <family val="2"/>
    </font>
    <font>
      <b/>
      <sz val="20"/>
      <color theme="1"/>
      <name val="Arial"/>
      <family val="2"/>
    </font>
    <font>
      <sz val="11"/>
      <color indexed="81"/>
      <name val="Tahoma"/>
      <family val="2"/>
    </font>
    <font>
      <b/>
      <sz val="28"/>
      <color rgb="FFFF0000"/>
      <name val="Verdana"/>
      <family val="2"/>
    </font>
    <font>
      <sz val="22"/>
      <color rgb="FFFF0000"/>
      <name val="Verdana"/>
      <family val="2"/>
    </font>
    <font>
      <b/>
      <sz val="22"/>
      <color rgb="FFFF0000"/>
      <name val="Verdana"/>
      <family val="2"/>
    </font>
    <font>
      <sz val="22"/>
      <name val="Times New Roman"/>
      <family val="1"/>
    </font>
    <font>
      <b/>
      <sz val="22"/>
      <name val="Times New Roman"/>
      <family val="1"/>
    </font>
    <font>
      <b/>
      <u/>
      <sz val="12"/>
      <name val="Verdana"/>
      <family val="2"/>
    </font>
    <font>
      <b/>
      <u/>
      <sz val="16"/>
      <color theme="10"/>
      <name val="Arial"/>
      <family val="2"/>
    </font>
    <font>
      <b/>
      <u/>
      <sz val="18"/>
      <color theme="10"/>
      <name val="Arial"/>
      <family val="2"/>
    </font>
    <font>
      <b/>
      <u/>
      <sz val="18"/>
      <color theme="10"/>
      <name val="Times New Roman"/>
      <family val="1"/>
    </font>
    <font>
      <u/>
      <sz val="12"/>
      <color theme="10"/>
      <name val="Times New Roman"/>
      <family val="1"/>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auto="1"/>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31" fillId="0" borderId="0"/>
  </cellStyleXfs>
  <cellXfs count="874">
    <xf numFmtId="0" fontId="0" fillId="0" borderId="0" xfId="0"/>
    <xf numFmtId="0" fontId="9" fillId="0" borderId="0" xfId="0" applyFont="1"/>
    <xf numFmtId="0" fontId="18" fillId="0" borderId="0" xfId="0" applyFont="1"/>
    <xf numFmtId="0" fontId="20" fillId="0" borderId="0" xfId="0" applyFont="1"/>
    <xf numFmtId="0" fontId="20" fillId="0" borderId="0" xfId="0" applyFont="1" applyAlignment="1">
      <alignment horizontal="right"/>
    </xf>
    <xf numFmtId="0" fontId="9" fillId="0" borderId="1" xfId="0" applyFont="1" applyBorder="1"/>
    <xf numFmtId="0" fontId="9" fillId="0" borderId="0" xfId="0" applyFont="1" applyBorder="1"/>
    <xf numFmtId="38" fontId="7" fillId="0" borderId="0" xfId="1" applyNumberFormat="1" applyFont="1" applyFill="1" applyBorder="1" applyAlignment="1">
      <alignment vertical="top"/>
    </xf>
    <xf numFmtId="37" fontId="6" fillId="0" borderId="0" xfId="0" applyNumberFormat="1" applyFont="1" applyFill="1" applyAlignment="1">
      <alignment vertical="center"/>
    </xf>
    <xf numFmtId="37" fontId="6" fillId="0" borderId="0" xfId="0" applyNumberFormat="1" applyFont="1" applyFill="1" applyBorder="1" applyAlignment="1">
      <alignment vertical="center"/>
    </xf>
    <xf numFmtId="37" fontId="5" fillId="0" borderId="0" xfId="0" applyNumberFormat="1" applyFont="1" applyFill="1" applyBorder="1" applyAlignment="1">
      <alignment vertical="center"/>
    </xf>
    <xf numFmtId="37" fontId="6" fillId="0" borderId="1" xfId="0" applyNumberFormat="1" applyFont="1" applyFill="1" applyBorder="1" applyAlignment="1">
      <alignment vertical="center"/>
    </xf>
    <xf numFmtId="38" fontId="7" fillId="0" borderId="0" xfId="1" applyNumberFormat="1" applyFont="1" applyFill="1" applyBorder="1" applyAlignment="1">
      <alignment vertical="center"/>
    </xf>
    <xf numFmtId="38" fontId="6" fillId="0" borderId="0" xfId="0" applyNumberFormat="1" applyFont="1" applyFill="1" applyAlignment="1">
      <alignment vertical="center"/>
    </xf>
    <xf numFmtId="37" fontId="9" fillId="0" borderId="0" xfId="0" applyNumberFormat="1" applyFont="1" applyFill="1" applyAlignment="1">
      <alignment vertical="center"/>
    </xf>
    <xf numFmtId="38" fontId="7" fillId="0" borderId="0" xfId="1" applyNumberFormat="1" applyFont="1" applyFill="1" applyBorder="1" applyAlignment="1">
      <alignment horizontal="right" vertical="center"/>
    </xf>
    <xf numFmtId="38" fontId="5" fillId="0" borderId="0" xfId="1" applyNumberFormat="1" applyFont="1" applyFill="1" applyBorder="1" applyAlignment="1">
      <alignment vertical="center"/>
    </xf>
    <xf numFmtId="37" fontId="6" fillId="0" borderId="8" xfId="0" applyNumberFormat="1" applyFont="1" applyFill="1" applyBorder="1" applyAlignment="1">
      <alignment horizontal="center" vertical="center"/>
    </xf>
    <xf numFmtId="37" fontId="6" fillId="0" borderId="6" xfId="0" applyNumberFormat="1" applyFont="1" applyFill="1" applyBorder="1" applyAlignment="1">
      <alignment horizontal="center" vertical="center"/>
    </xf>
    <xf numFmtId="37" fontId="6" fillId="0" borderId="1" xfId="2" applyNumberFormat="1" applyFont="1" applyFill="1" applyBorder="1" applyAlignment="1">
      <alignment horizontal="center" vertical="center"/>
    </xf>
    <xf numFmtId="37" fontId="6" fillId="0" borderId="2" xfId="0" applyNumberFormat="1" applyFont="1" applyFill="1" applyBorder="1" applyAlignment="1">
      <alignment vertical="center"/>
    </xf>
    <xf numFmtId="37" fontId="6" fillId="0" borderId="3" xfId="0" applyNumberFormat="1" applyFont="1" applyFill="1" applyBorder="1" applyAlignment="1">
      <alignment vertical="center"/>
    </xf>
    <xf numFmtId="37" fontId="6" fillId="0" borderId="4" xfId="0" applyNumberFormat="1" applyFont="1" applyFill="1" applyBorder="1" applyAlignment="1">
      <alignment vertical="center"/>
    </xf>
    <xf numFmtId="38" fontId="7" fillId="0" borderId="0" xfId="1" applyNumberFormat="1" applyFont="1" applyFill="1" applyBorder="1" applyAlignment="1">
      <alignment horizontal="left" vertical="top"/>
    </xf>
    <xf numFmtId="0" fontId="25" fillId="0" borderId="0" xfId="0" applyFont="1"/>
    <xf numFmtId="0" fontId="26" fillId="0" borderId="0" xfId="0" applyFont="1"/>
    <xf numFmtId="0" fontId="27" fillId="0" borderId="0" xfId="0" applyFont="1"/>
    <xf numFmtId="0" fontId="25" fillId="0" borderId="0" xfId="0" applyFont="1" applyBorder="1"/>
    <xf numFmtId="0" fontId="28" fillId="0" borderId="0" xfId="0" applyFont="1"/>
    <xf numFmtId="0" fontId="28" fillId="0" borderId="0" xfId="0" applyFont="1" applyAlignment="1">
      <alignment horizontal="left"/>
    </xf>
    <xf numFmtId="0" fontId="29" fillId="0" borderId="0" xfId="0" applyFont="1"/>
    <xf numFmtId="0" fontId="28" fillId="0" borderId="0" xfId="4" applyFont="1" applyAlignment="1" applyProtection="1"/>
    <xf numFmtId="0" fontId="28" fillId="0" borderId="0" xfId="0" applyFont="1" applyBorder="1"/>
    <xf numFmtId="0" fontId="30" fillId="0" borderId="0" xfId="4" applyFont="1" applyAlignment="1" applyProtection="1"/>
    <xf numFmtId="0" fontId="31" fillId="4" borderId="0" xfId="0" applyFont="1" applyFill="1" applyAlignment="1">
      <alignment horizontal="center" vertical="top" wrapText="1"/>
    </xf>
    <xf numFmtId="165" fontId="31" fillId="4" borderId="0" xfId="2" applyNumberFormat="1" applyFont="1" applyFill="1" applyAlignment="1">
      <alignment horizontal="center" vertical="top" wrapText="1"/>
    </xf>
    <xf numFmtId="10" fontId="31" fillId="4" borderId="0" xfId="3" applyNumberFormat="1" applyFont="1" applyFill="1" applyAlignment="1">
      <alignment horizontal="center" vertical="top" wrapText="1"/>
    </xf>
    <xf numFmtId="0" fontId="37" fillId="0" borderId="0" xfId="0" applyFont="1"/>
    <xf numFmtId="0" fontId="16" fillId="0" borderId="1" xfId="0" applyFont="1" applyBorder="1" applyAlignment="1">
      <alignment horizontal="center"/>
    </xf>
    <xf numFmtId="0" fontId="16" fillId="0" borderId="0" xfId="0" applyFont="1" applyAlignment="1">
      <alignment horizontal="center"/>
    </xf>
    <xf numFmtId="0" fontId="16" fillId="0" borderId="0" xfId="0" applyFont="1"/>
    <xf numFmtId="0" fontId="15" fillId="0" borderId="0" xfId="0" applyFont="1"/>
    <xf numFmtId="0" fontId="16" fillId="0" borderId="1" xfId="0" applyFont="1" applyBorder="1"/>
    <xf numFmtId="0" fontId="16" fillId="0" borderId="0" xfId="0" applyFont="1" applyBorder="1"/>
    <xf numFmtId="0" fontId="16" fillId="0" borderId="1" xfId="0" applyFont="1" applyBorder="1" applyAlignment="1">
      <alignment horizontal="left"/>
    </xf>
    <xf numFmtId="0" fontId="16" fillId="0" borderId="0" xfId="0" applyFont="1" applyAlignment="1">
      <alignment horizontal="left"/>
    </xf>
    <xf numFmtId="8" fontId="16" fillId="0" borderId="0" xfId="0" applyNumberFormat="1" applyFont="1" applyAlignment="1">
      <alignment horizontal="right"/>
    </xf>
    <xf numFmtId="168" fontId="16" fillId="0" borderId="0" xfId="0" applyNumberFormat="1" applyFont="1" applyAlignment="1">
      <alignment horizontal="center"/>
    </xf>
    <xf numFmtId="168" fontId="16" fillId="0" borderId="1" xfId="0" applyNumberFormat="1" applyFont="1" applyBorder="1" applyAlignment="1">
      <alignment horizontal="center"/>
    </xf>
    <xf numFmtId="8" fontId="16" fillId="0" borderId="0" xfId="0" applyNumberFormat="1" applyFont="1" applyAlignment="1">
      <alignment horizontal="center"/>
    </xf>
    <xf numFmtId="38" fontId="45" fillId="0" borderId="0" xfId="1" applyNumberFormat="1" applyFont="1" applyFill="1" applyBorder="1" applyAlignment="1">
      <alignment vertical="center"/>
    </xf>
    <xf numFmtId="38" fontId="45" fillId="0" borderId="0" xfId="1" applyNumberFormat="1" applyFont="1" applyFill="1" applyBorder="1" applyAlignment="1">
      <alignment horizontal="right" vertical="center"/>
    </xf>
    <xf numFmtId="37" fontId="23" fillId="0" borderId="0" xfId="0" applyNumberFormat="1" applyFont="1" applyFill="1" applyAlignment="1">
      <alignment horizontal="center" vertical="center"/>
    </xf>
    <xf numFmtId="37" fontId="10" fillId="0" borderId="0" xfId="0" applyNumberFormat="1" applyFont="1" applyFill="1" applyAlignment="1">
      <alignment vertical="center"/>
    </xf>
    <xf numFmtId="37" fontId="6" fillId="0" borderId="16" xfId="0" applyNumberFormat="1" applyFont="1" applyFill="1" applyBorder="1" applyAlignment="1">
      <alignment horizontal="center" vertical="center"/>
    </xf>
    <xf numFmtId="37" fontId="6" fillId="0" borderId="0" xfId="0" applyNumberFormat="1" applyFont="1" applyFill="1" applyBorder="1" applyAlignment="1">
      <alignment horizontal="center" vertical="center"/>
    </xf>
    <xf numFmtId="37" fontId="6" fillId="0" borderId="0" xfId="0" applyNumberFormat="1" applyFont="1" applyFill="1" applyAlignment="1">
      <alignment horizontal="center" vertical="center"/>
    </xf>
    <xf numFmtId="37" fontId="10" fillId="0" borderId="0" xfId="0" applyNumberFormat="1" applyFont="1" applyFill="1" applyBorder="1" applyAlignment="1">
      <alignment vertical="center"/>
    </xf>
    <xf numFmtId="0" fontId="49" fillId="0" borderId="0" xfId="0" applyFont="1" applyBorder="1"/>
    <xf numFmtId="37" fontId="5" fillId="0" borderId="7" xfId="0" applyNumberFormat="1" applyFont="1" applyFill="1" applyBorder="1" applyAlignment="1">
      <alignment vertical="top"/>
    </xf>
    <xf numFmtId="37" fontId="5" fillId="0" borderId="7" xfId="0" applyNumberFormat="1" applyFont="1" applyFill="1" applyBorder="1" applyAlignment="1">
      <alignment horizontal="right" vertical="top"/>
    </xf>
    <xf numFmtId="38" fontId="7" fillId="0" borderId="0" xfId="1" applyNumberFormat="1" applyFont="1" applyFill="1" applyBorder="1" applyAlignment="1">
      <alignment horizontal="center" vertical="center"/>
    </xf>
    <xf numFmtId="38" fontId="45" fillId="0" borderId="0" xfId="1" applyNumberFormat="1" applyFont="1" applyFill="1" applyBorder="1" applyAlignment="1">
      <alignment horizontal="center" vertical="center"/>
    </xf>
    <xf numFmtId="38" fontId="7" fillId="0" borderId="0" xfId="1" applyNumberFormat="1" applyFont="1" applyFill="1" applyBorder="1" applyAlignment="1">
      <alignment horizontal="center" vertical="top"/>
    </xf>
    <xf numFmtId="0" fontId="6" fillId="0" borderId="0" xfId="0" applyFont="1" applyFill="1" applyAlignment="1">
      <alignment vertical="top"/>
    </xf>
    <xf numFmtId="0" fontId="6" fillId="0" borderId="7" xfId="0" applyFont="1" applyFill="1" applyBorder="1" applyAlignment="1">
      <alignment horizontal="center" vertical="top"/>
    </xf>
    <xf numFmtId="0" fontId="6" fillId="0" borderId="0" xfId="0" applyFont="1" applyFill="1" applyAlignment="1">
      <alignment horizontal="center" vertical="top"/>
    </xf>
    <xf numFmtId="37" fontId="5" fillId="0" borderId="7" xfId="0" applyNumberFormat="1" applyFont="1" applyBorder="1" applyAlignment="1">
      <alignment vertical="top" wrapText="1"/>
    </xf>
    <xf numFmtId="37" fontId="6" fillId="0" borderId="7" xfId="0" applyNumberFormat="1" applyFont="1" applyBorder="1" applyAlignment="1">
      <alignment vertical="top" wrapText="1"/>
    </xf>
    <xf numFmtId="0" fontId="6" fillId="0" borderId="5" xfId="0" applyFont="1" applyFill="1" applyBorder="1" applyAlignment="1">
      <alignment vertical="top"/>
    </xf>
    <xf numFmtId="0" fontId="6" fillId="0" borderId="6" xfId="0" applyFont="1" applyFill="1" applyBorder="1" applyAlignment="1">
      <alignment vertical="top"/>
    </xf>
    <xf numFmtId="0" fontId="6" fillId="0" borderId="7" xfId="0" applyFont="1" applyFill="1" applyBorder="1" applyAlignment="1">
      <alignment vertical="top"/>
    </xf>
    <xf numFmtId="49" fontId="6" fillId="0" borderId="7" xfId="0" applyNumberFormat="1" applyFont="1" applyFill="1" applyBorder="1" applyAlignment="1">
      <alignment horizontal="center" vertical="top"/>
    </xf>
    <xf numFmtId="0" fontId="5" fillId="0" borderId="7" xfId="0" applyFont="1" applyFill="1" applyBorder="1" applyAlignment="1">
      <alignment vertical="top"/>
    </xf>
    <xf numFmtId="0" fontId="5" fillId="0" borderId="7" xfId="0" applyFont="1" applyFill="1" applyBorder="1" applyAlignment="1">
      <alignment horizontal="right" vertical="top"/>
    </xf>
    <xf numFmtId="0" fontId="6" fillId="0" borderId="0" xfId="0" applyFont="1" applyFill="1" applyAlignment="1">
      <alignment horizontal="right" vertical="top"/>
    </xf>
    <xf numFmtId="49" fontId="6" fillId="0" borderId="7" xfId="0" applyNumberFormat="1" applyFont="1" applyFill="1" applyBorder="1" applyAlignment="1">
      <alignment horizontal="center" vertical="top" wrapText="1"/>
    </xf>
    <xf numFmtId="38" fontId="46" fillId="0" borderId="0" xfId="0" applyNumberFormat="1" applyFont="1" applyFill="1" applyBorder="1" applyAlignment="1">
      <alignment vertical="center"/>
    </xf>
    <xf numFmtId="38" fontId="6" fillId="0" borderId="0" xfId="0" applyNumberFormat="1" applyFont="1" applyFill="1" applyBorder="1" applyAlignment="1">
      <alignment vertical="center"/>
    </xf>
    <xf numFmtId="38" fontId="6" fillId="0" borderId="13" xfId="0" applyNumberFormat="1" applyFont="1" applyFill="1" applyBorder="1" applyAlignment="1">
      <alignment vertical="center"/>
    </xf>
    <xf numFmtId="38" fontId="6" fillId="0" borderId="1" xfId="0" applyNumberFormat="1" applyFont="1" applyFill="1" applyBorder="1" applyAlignment="1">
      <alignment vertical="center"/>
    </xf>
    <xf numFmtId="38" fontId="5" fillId="0" borderId="0" xfId="2" applyNumberFormat="1" applyFont="1" applyFill="1" applyBorder="1" applyAlignment="1">
      <alignment vertical="center"/>
    </xf>
    <xf numFmtId="38" fontId="5" fillId="0" borderId="0" xfId="2" applyNumberFormat="1" applyFont="1" applyFill="1" applyBorder="1" applyAlignment="1">
      <alignment horizontal="right" vertical="center"/>
    </xf>
    <xf numFmtId="38" fontId="6" fillId="0" borderId="7" xfId="2" applyNumberFormat="1" applyFont="1" applyFill="1" applyBorder="1" applyAlignment="1">
      <alignment horizontal="center" vertical="center"/>
    </xf>
    <xf numFmtId="38" fontId="6" fillId="0" borderId="7" xfId="0" applyNumberFormat="1" applyFont="1" applyFill="1" applyBorder="1" applyAlignment="1">
      <alignment horizontal="center" vertical="center"/>
    </xf>
    <xf numFmtId="38" fontId="5" fillId="0" borderId="0" xfId="0" applyNumberFormat="1" applyFont="1" applyFill="1" applyBorder="1" applyAlignment="1">
      <alignment horizontal="center" vertical="center"/>
    </xf>
    <xf numFmtId="38" fontId="5" fillId="0" borderId="0" xfId="0" applyNumberFormat="1" applyFont="1" applyFill="1" applyAlignment="1">
      <alignment horizontal="center" vertical="center"/>
    </xf>
    <xf numFmtId="38" fontId="5" fillId="0" borderId="13" xfId="0"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38" fontId="6" fillId="0" borderId="3" xfId="0" applyNumberFormat="1" applyFont="1" applyFill="1" applyBorder="1" applyAlignment="1">
      <alignment horizontal="center" vertical="center"/>
    </xf>
    <xf numFmtId="38" fontId="5" fillId="0" borderId="0" xfId="0" applyNumberFormat="1" applyFont="1" applyFill="1" applyAlignment="1">
      <alignment horizontal="right" vertical="center"/>
    </xf>
    <xf numFmtId="38" fontId="6" fillId="0" borderId="6" xfId="0" applyNumberFormat="1" applyFont="1" applyFill="1" applyBorder="1" applyAlignment="1">
      <alignment horizontal="center" vertical="center"/>
    </xf>
    <xf numFmtId="38" fontId="6" fillId="0" borderId="3" xfId="2" applyNumberFormat="1" applyFont="1" applyFill="1" applyBorder="1" applyAlignment="1">
      <alignment horizontal="center" vertical="center"/>
    </xf>
    <xf numFmtId="38" fontId="5" fillId="0" borderId="1" xfId="0" applyNumberFormat="1" applyFont="1" applyFill="1" applyBorder="1" applyAlignment="1">
      <alignment horizontal="center" vertical="center"/>
    </xf>
    <xf numFmtId="38" fontId="5" fillId="0" borderId="14" xfId="0" applyNumberFormat="1" applyFont="1" applyFill="1" applyBorder="1" applyAlignment="1">
      <alignment horizontal="center" vertical="center"/>
    </xf>
    <xf numFmtId="38" fontId="6" fillId="0" borderId="8" xfId="0" applyNumberFormat="1" applyFont="1" applyFill="1" applyBorder="1" applyAlignment="1">
      <alignment horizontal="center" vertical="center"/>
    </xf>
    <xf numFmtId="38" fontId="6" fillId="0" borderId="4" xfId="0" applyNumberFormat="1" applyFont="1" applyFill="1" applyBorder="1" applyAlignment="1">
      <alignment horizontal="center" vertical="center"/>
    </xf>
    <xf numFmtId="38" fontId="6" fillId="0" borderId="0" xfId="0" applyNumberFormat="1" applyFont="1" applyFill="1" applyBorder="1" applyAlignment="1">
      <alignment horizontal="right" vertical="center"/>
    </xf>
    <xf numFmtId="38" fontId="6" fillId="0" borderId="0" xfId="0" applyNumberFormat="1" applyFont="1" applyFill="1" applyAlignment="1">
      <alignment horizontal="right" vertical="center"/>
    </xf>
    <xf numFmtId="38" fontId="5" fillId="0" borderId="0" xfId="0" applyNumberFormat="1" applyFont="1" applyFill="1" applyBorder="1" applyAlignment="1">
      <alignment horizontal="right" vertical="center"/>
    </xf>
    <xf numFmtId="38" fontId="10" fillId="0" borderId="0" xfId="0" applyNumberFormat="1" applyFont="1" applyFill="1" applyBorder="1" applyAlignment="1">
      <alignment vertical="center"/>
    </xf>
    <xf numFmtId="38" fontId="10" fillId="0" borderId="0" xfId="0" applyNumberFormat="1" applyFont="1" applyFill="1" applyBorder="1" applyAlignment="1">
      <alignment horizontal="center" vertical="center"/>
    </xf>
    <xf numFmtId="38" fontId="10" fillId="0" borderId="1" xfId="0" applyNumberFormat="1" applyFont="1" applyFill="1" applyBorder="1" applyAlignment="1">
      <alignment vertical="center"/>
    </xf>
    <xf numFmtId="38" fontId="23" fillId="0" borderId="1" xfId="2" applyNumberFormat="1" applyFont="1" applyFill="1" applyBorder="1" applyAlignment="1">
      <alignment horizontal="center" vertical="center"/>
    </xf>
    <xf numFmtId="38" fontId="6" fillId="0" borderId="0" xfId="2" applyNumberFormat="1" applyFont="1" applyFill="1" applyBorder="1" applyAlignment="1">
      <alignment vertical="center"/>
    </xf>
    <xf numFmtId="38" fontId="10" fillId="0" borderId="0" xfId="2" applyNumberFormat="1" applyFont="1" applyFill="1" applyBorder="1" applyAlignment="1">
      <alignment horizontal="center" vertical="center"/>
    </xf>
    <xf numFmtId="38" fontId="6" fillId="0" borderId="1" xfId="2" applyNumberFormat="1" applyFont="1" applyFill="1" applyBorder="1" applyAlignment="1">
      <alignment vertical="center"/>
    </xf>
    <xf numFmtId="38" fontId="6" fillId="0" borderId="1" xfId="0" applyNumberFormat="1" applyFont="1" applyFill="1" applyBorder="1" applyAlignment="1">
      <alignment horizontal="right" vertical="center"/>
    </xf>
    <xf numFmtId="165" fontId="5" fillId="0" borderId="1" xfId="2" applyNumberFormat="1" applyFont="1" applyFill="1" applyBorder="1" applyAlignment="1">
      <alignment horizontal="center" vertical="center"/>
    </xf>
    <xf numFmtId="164" fontId="7" fillId="0" borderId="0" xfId="1" applyNumberFormat="1" applyFont="1" applyFill="1" applyBorder="1" applyAlignment="1">
      <alignment horizontal="right" vertical="top"/>
    </xf>
    <xf numFmtId="164" fontId="6" fillId="0" borderId="7" xfId="0" applyNumberFormat="1" applyFont="1" applyFill="1" applyBorder="1" applyAlignment="1">
      <alignment horizontal="center" vertical="top" wrapText="1"/>
    </xf>
    <xf numFmtId="164" fontId="6" fillId="0" borderId="7" xfId="0" applyNumberFormat="1" applyFont="1" applyBorder="1" applyAlignment="1">
      <alignment vertical="top"/>
    </xf>
    <xf numFmtId="164" fontId="6" fillId="0" borderId="7" xfId="0" applyNumberFormat="1" applyFont="1" applyFill="1" applyBorder="1" applyAlignment="1">
      <alignment horizontal="right" vertical="top"/>
    </xf>
    <xf numFmtId="164" fontId="6" fillId="0" borderId="7" xfId="1" applyNumberFormat="1" applyFont="1" applyFill="1" applyBorder="1" applyAlignment="1">
      <alignment horizontal="right" vertical="top"/>
    </xf>
    <xf numFmtId="164" fontId="5" fillId="0" borderId="7" xfId="1" applyNumberFormat="1" applyFont="1" applyFill="1" applyBorder="1" applyAlignment="1">
      <alignment horizontal="right" vertical="top"/>
    </xf>
    <xf numFmtId="164" fontId="6" fillId="0" borderId="16" xfId="1" applyNumberFormat="1" applyFont="1" applyFill="1" applyBorder="1" applyAlignment="1">
      <alignment horizontal="right" vertical="top"/>
    </xf>
    <xf numFmtId="164" fontId="6" fillId="0" borderId="0" xfId="0" applyNumberFormat="1" applyFont="1" applyFill="1" applyBorder="1" applyAlignment="1">
      <alignment horizontal="right" vertical="top"/>
    </xf>
    <xf numFmtId="164" fontId="6" fillId="0" borderId="0" xfId="1" applyNumberFormat="1" applyFont="1" applyFill="1" applyBorder="1" applyAlignment="1">
      <alignment horizontal="right" vertical="top"/>
    </xf>
    <xf numFmtId="164" fontId="6" fillId="0" borderId="1" xfId="1" applyNumberFormat="1" applyFont="1" applyFill="1" applyBorder="1" applyAlignment="1">
      <alignment horizontal="right" vertical="top"/>
    </xf>
    <xf numFmtId="164" fontId="6" fillId="0" borderId="0" xfId="0" applyNumberFormat="1" applyFont="1" applyFill="1" applyAlignment="1">
      <alignment horizontal="right" vertical="top"/>
    </xf>
    <xf numFmtId="164" fontId="6" fillId="0" borderId="1" xfId="0" applyNumberFormat="1" applyFont="1" applyFill="1" applyBorder="1" applyAlignment="1">
      <alignment horizontal="right" vertical="top"/>
    </xf>
    <xf numFmtId="164" fontId="6" fillId="0" borderId="0" xfId="0" applyNumberFormat="1" applyFont="1" applyFill="1" applyBorder="1" applyAlignment="1">
      <alignment horizontal="center" vertical="top"/>
    </xf>
    <xf numFmtId="164" fontId="6" fillId="0" borderId="0" xfId="0" applyNumberFormat="1" applyFont="1" applyFill="1" applyAlignment="1">
      <alignment horizontal="center" vertical="top"/>
    </xf>
    <xf numFmtId="165" fontId="5" fillId="0" borderId="0" xfId="2" applyNumberFormat="1" applyFont="1" applyFill="1" applyBorder="1" applyAlignment="1">
      <alignment vertical="center"/>
    </xf>
    <xf numFmtId="165" fontId="5" fillId="0" borderId="0" xfId="2" applyNumberFormat="1" applyFont="1" applyFill="1" applyBorder="1" applyAlignment="1">
      <alignment horizontal="center" vertical="center"/>
    </xf>
    <xf numFmtId="165" fontId="5" fillId="0" borderId="13" xfId="2" applyNumberFormat="1" applyFont="1" applyFill="1" applyBorder="1" applyAlignment="1">
      <alignment horizontal="center" vertical="center"/>
    </xf>
    <xf numFmtId="165" fontId="5" fillId="0" borderId="15" xfId="2"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41" fontId="5" fillId="0" borderId="13" xfId="0" applyNumberFormat="1" applyFont="1" applyFill="1" applyBorder="1" applyAlignment="1">
      <alignment horizontal="center" vertical="center"/>
    </xf>
    <xf numFmtId="41" fontId="5" fillId="0" borderId="1" xfId="2" applyNumberFormat="1" applyFont="1" applyFill="1" applyBorder="1" applyAlignment="1">
      <alignment horizontal="center" vertical="center"/>
    </xf>
    <xf numFmtId="165" fontId="5" fillId="0" borderId="18" xfId="2" applyNumberFormat="1" applyFont="1" applyFill="1" applyBorder="1" applyAlignment="1">
      <alignment horizontal="center" vertical="center"/>
    </xf>
    <xf numFmtId="165" fontId="6" fillId="0" borderId="7" xfId="2" applyNumberFormat="1" applyFont="1" applyBorder="1" applyAlignment="1">
      <alignment vertical="top"/>
    </xf>
    <xf numFmtId="165" fontId="6" fillId="0" borderId="7" xfId="2" applyNumberFormat="1" applyFont="1" applyFill="1" applyBorder="1" applyAlignment="1">
      <alignment horizontal="right" vertical="top"/>
    </xf>
    <xf numFmtId="165" fontId="5" fillId="0" borderId="7" xfId="2" applyNumberFormat="1" applyFont="1" applyFill="1" applyBorder="1" applyAlignment="1">
      <alignment horizontal="right" vertical="top"/>
    </xf>
    <xf numFmtId="49" fontId="6" fillId="0" borderId="7" xfId="2" applyNumberFormat="1" applyFont="1" applyFill="1" applyBorder="1" applyAlignment="1">
      <alignment horizontal="center" vertical="top"/>
    </xf>
    <xf numFmtId="49" fontId="6" fillId="0" borderId="0" xfId="0" applyNumberFormat="1" applyFont="1" applyFill="1" applyBorder="1" applyAlignment="1">
      <alignment horizontal="center" vertical="top"/>
    </xf>
    <xf numFmtId="49" fontId="5" fillId="0" borderId="7" xfId="2" applyNumberFormat="1" applyFont="1" applyFill="1" applyBorder="1" applyAlignment="1">
      <alignment horizontal="center" vertical="top"/>
    </xf>
    <xf numFmtId="49" fontId="6" fillId="0" borderId="0" xfId="0" applyNumberFormat="1" applyFont="1" applyFill="1" applyAlignment="1">
      <alignment horizontal="center" vertical="top"/>
    </xf>
    <xf numFmtId="169" fontId="6" fillId="0" borderId="0" xfId="3" applyNumberFormat="1" applyFont="1" applyFill="1" applyAlignment="1">
      <alignment vertical="top"/>
    </xf>
    <xf numFmtId="0" fontId="6" fillId="0" borderId="0" xfId="0" applyFont="1" applyFill="1" applyAlignment="1">
      <alignment horizontal="left" vertical="top" wrapText="1" indent="5"/>
    </xf>
    <xf numFmtId="39" fontId="7" fillId="0" borderId="0" xfId="1" applyNumberFormat="1" applyFont="1" applyFill="1" applyBorder="1" applyAlignment="1">
      <alignment horizontal="right" vertical="top"/>
    </xf>
    <xf numFmtId="0" fontId="9" fillId="0" borderId="0" xfId="0" applyFont="1" applyFill="1" applyAlignment="1">
      <alignment vertical="top"/>
    </xf>
    <xf numFmtId="0" fontId="0" fillId="0" borderId="0" xfId="0" applyAlignment="1">
      <alignment vertical="top"/>
    </xf>
    <xf numFmtId="0" fontId="6" fillId="0" borderId="0" xfId="0" applyFont="1" applyFill="1" applyBorder="1" applyAlignment="1">
      <alignment horizontal="center" vertical="top"/>
    </xf>
    <xf numFmtId="0" fontId="6" fillId="0" borderId="0" xfId="0" applyFont="1" applyFill="1" applyBorder="1" applyAlignment="1">
      <alignment vertical="top"/>
    </xf>
    <xf numFmtId="39" fontId="6" fillId="0" borderId="0" xfId="1" applyNumberFormat="1" applyFont="1" applyFill="1" applyAlignment="1">
      <alignment horizontal="right" vertical="top"/>
    </xf>
    <xf numFmtId="39" fontId="6" fillId="0" borderId="0" xfId="0" applyNumberFormat="1" applyFont="1" applyFill="1" applyAlignment="1">
      <alignment horizontal="right" vertical="top"/>
    </xf>
    <xf numFmtId="0" fontId="5" fillId="0" borderId="7" xfId="0" applyFont="1" applyFill="1" applyBorder="1" applyAlignment="1">
      <alignment horizontal="center" vertical="top" wrapText="1"/>
    </xf>
    <xf numFmtId="39" fontId="5" fillId="0" borderId="7" xfId="1" applyNumberFormat="1" applyFont="1" applyFill="1" applyBorder="1" applyAlignment="1">
      <alignment horizontal="center" vertical="top"/>
    </xf>
    <xf numFmtId="39" fontId="5" fillId="0" borderId="7" xfId="1" applyNumberFormat="1" applyFont="1" applyFill="1" applyBorder="1" applyAlignment="1">
      <alignment horizontal="center" vertical="top" wrapText="1"/>
    </xf>
    <xf numFmtId="0" fontId="6" fillId="0" borderId="6" xfId="0" applyFont="1" applyFill="1" applyBorder="1" applyAlignment="1">
      <alignment horizontal="center" vertical="top"/>
    </xf>
    <xf numFmtId="164" fontId="6" fillId="0" borderId="0" xfId="0" applyNumberFormat="1" applyFont="1" applyFill="1" applyAlignment="1">
      <alignment vertical="top"/>
    </xf>
    <xf numFmtId="39" fontId="6" fillId="0" borderId="0" xfId="0" applyNumberFormat="1" applyFont="1" applyFill="1" applyBorder="1" applyAlignment="1">
      <alignment horizontal="right" vertical="top"/>
    </xf>
    <xf numFmtId="39" fontId="6" fillId="0" borderId="0" xfId="0" applyNumberFormat="1" applyFont="1" applyFill="1" applyBorder="1" applyAlignment="1">
      <alignment horizontal="center" vertical="top"/>
    </xf>
    <xf numFmtId="164" fontId="6" fillId="0" borderId="13" xfId="0" applyNumberFormat="1" applyFont="1" applyFill="1" applyBorder="1" applyAlignment="1">
      <alignment vertical="top"/>
    </xf>
    <xf numFmtId="37" fontId="6" fillId="0" borderId="7" xfId="0" applyNumberFormat="1" applyFont="1" applyFill="1" applyBorder="1" applyAlignment="1">
      <alignment horizontal="center" vertical="top"/>
    </xf>
    <xf numFmtId="37" fontId="6" fillId="0" borderId="4" xfId="0" applyNumberFormat="1" applyFont="1" applyFill="1" applyBorder="1" applyAlignment="1">
      <alignment horizontal="center" vertical="top"/>
    </xf>
    <xf numFmtId="0" fontId="6" fillId="0" borderId="4" xfId="0" applyFont="1" applyFill="1" applyBorder="1" applyAlignment="1">
      <alignment horizontal="left" vertical="top"/>
    </xf>
    <xf numFmtId="0" fontId="6" fillId="0" borderId="7" xfId="0" applyFont="1" applyFill="1" applyBorder="1" applyAlignment="1">
      <alignment horizontal="left" vertical="top"/>
    </xf>
    <xf numFmtId="164" fontId="6" fillId="0" borderId="0" xfId="0" applyNumberFormat="1" applyFont="1" applyFill="1" applyBorder="1" applyAlignment="1">
      <alignment vertical="top"/>
    </xf>
    <xf numFmtId="0" fontId="6" fillId="0" borderId="13" xfId="0" applyFont="1" applyFill="1" applyBorder="1" applyAlignment="1">
      <alignment vertical="top"/>
    </xf>
    <xf numFmtId="164" fontId="6" fillId="0" borderId="0" xfId="0" applyNumberFormat="1" applyFont="1" applyFill="1" applyBorder="1" applyAlignment="1">
      <alignment horizontal="left" vertical="top"/>
    </xf>
    <xf numFmtId="164" fontId="6" fillId="0" borderId="13" xfId="0" applyNumberFormat="1" applyFont="1" applyFill="1" applyBorder="1" applyAlignment="1">
      <alignment horizontal="left" vertical="top"/>
    </xf>
    <xf numFmtId="3" fontId="6" fillId="0" borderId="0" xfId="0" applyNumberFormat="1" applyFont="1" applyFill="1" applyBorder="1" applyAlignment="1">
      <alignment horizontal="center" vertical="top"/>
    </xf>
    <xf numFmtId="39" fontId="5" fillId="0" borderId="0" xfId="0" applyNumberFormat="1" applyFont="1" applyFill="1" applyBorder="1" applyAlignment="1">
      <alignment horizontal="center" vertical="top"/>
    </xf>
    <xf numFmtId="0" fontId="5" fillId="0" borderId="13" xfId="0" applyFont="1" applyFill="1" applyBorder="1" applyAlignment="1">
      <alignment horizontal="center" vertical="top"/>
    </xf>
    <xf numFmtId="0" fontId="6" fillId="0" borderId="13" xfId="0" applyFont="1" applyFill="1" applyBorder="1" applyAlignment="1">
      <alignment horizontal="center" vertical="top"/>
    </xf>
    <xf numFmtId="0" fontId="5" fillId="0" borderId="7" xfId="0" applyFont="1" applyFill="1" applyBorder="1" applyAlignment="1">
      <alignment horizontal="center" vertical="top"/>
    </xf>
    <xf numFmtId="0" fontId="5" fillId="0" borderId="7" xfId="0" applyFont="1" applyFill="1" applyBorder="1" applyAlignment="1">
      <alignment horizontal="left" vertical="top"/>
    </xf>
    <xf numFmtId="38" fontId="6" fillId="0" borderId="0" xfId="0" applyNumberFormat="1" applyFont="1" applyFill="1" applyAlignment="1">
      <alignment vertical="top"/>
    </xf>
    <xf numFmtId="3" fontId="6" fillId="0" borderId="0" xfId="0" applyNumberFormat="1" applyFont="1" applyFill="1" applyAlignment="1">
      <alignment vertical="top"/>
    </xf>
    <xf numFmtId="0" fontId="6" fillId="0" borderId="1" xfId="0" applyFont="1" applyFill="1" applyBorder="1" applyAlignment="1">
      <alignment vertical="top"/>
    </xf>
    <xf numFmtId="0" fontId="6" fillId="0" borderId="5" xfId="0" applyFont="1" applyFill="1" applyBorder="1" applyAlignment="1">
      <alignment horizontal="center" vertical="top"/>
    </xf>
    <xf numFmtId="39" fontId="6" fillId="0" borderId="0" xfId="1" applyNumberFormat="1" applyFont="1" applyFill="1" applyBorder="1" applyAlignment="1">
      <alignment horizontal="right" vertical="top"/>
    </xf>
    <xf numFmtId="3" fontId="6" fillId="0" borderId="15" xfId="0" applyNumberFormat="1" applyFont="1" applyFill="1" applyBorder="1" applyAlignment="1">
      <alignment vertical="top"/>
    </xf>
    <xf numFmtId="39" fontId="6" fillId="0" borderId="1" xfId="0" applyNumberFormat="1" applyFont="1" applyFill="1" applyBorder="1" applyAlignment="1">
      <alignment horizontal="right" vertical="top"/>
    </xf>
    <xf numFmtId="0" fontId="6" fillId="0" borderId="16" xfId="0" applyFont="1" applyFill="1" applyBorder="1" applyAlignment="1">
      <alignment horizontal="left" vertical="top"/>
    </xf>
    <xf numFmtId="0" fontId="6" fillId="0" borderId="16" xfId="0" applyFont="1" applyFill="1" applyBorder="1" applyAlignment="1">
      <alignment vertical="top"/>
    </xf>
    <xf numFmtId="39" fontId="6" fillId="0" borderId="0" xfId="1" applyNumberFormat="1" applyFont="1" applyFill="1" applyAlignment="1">
      <alignment horizontal="center" vertical="top"/>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8"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left" vertical="top"/>
    </xf>
    <xf numFmtId="38" fontId="6" fillId="0" borderId="0" xfId="1" applyNumberFormat="1" applyFont="1" applyFill="1" applyAlignment="1">
      <alignment horizontal="right" vertical="top"/>
    </xf>
    <xf numFmtId="42" fontId="5" fillId="0" borderId="7" xfId="2" applyNumberFormat="1" applyFont="1" applyFill="1" applyBorder="1" applyAlignment="1">
      <alignment horizontal="right" vertical="top"/>
    </xf>
    <xf numFmtId="0" fontId="16" fillId="0" borderId="7" xfId="0" applyFont="1" applyBorder="1"/>
    <xf numFmtId="37" fontId="16" fillId="0" borderId="7" xfId="0" applyNumberFormat="1" applyFont="1" applyFill="1" applyBorder="1" applyAlignment="1">
      <alignment horizontal="center" vertical="center"/>
    </xf>
    <xf numFmtId="4" fontId="16" fillId="0" borderId="7" xfId="0" applyNumberFormat="1" applyFont="1" applyBorder="1"/>
    <xf numFmtId="0" fontId="16" fillId="0" borderId="7" xfId="0" applyFont="1" applyFill="1" applyBorder="1" applyAlignment="1">
      <alignment horizontal="left" vertical="center"/>
    </xf>
    <xf numFmtId="0" fontId="16" fillId="0" borderId="7" xfId="0" applyFont="1" applyFill="1" applyBorder="1" applyAlignment="1">
      <alignment horizontal="center" vertical="center"/>
    </xf>
    <xf numFmtId="37" fontId="23" fillId="0" borderId="7" xfId="0" applyNumberFormat="1" applyFont="1" applyFill="1" applyBorder="1" applyAlignment="1">
      <alignment horizontal="center" vertical="top"/>
    </xf>
    <xf numFmtId="38" fontId="23" fillId="0" borderId="7" xfId="2" applyNumberFormat="1" applyFont="1" applyFill="1" applyBorder="1" applyAlignment="1">
      <alignment horizontal="center" vertical="top"/>
    </xf>
    <xf numFmtId="38" fontId="23" fillId="0" borderId="7" xfId="0" applyNumberFormat="1" applyFont="1" applyFill="1" applyBorder="1" applyAlignment="1">
      <alignment horizontal="center" vertical="top"/>
    </xf>
    <xf numFmtId="37" fontId="10" fillId="0" borderId="7" xfId="0" applyNumberFormat="1" applyFont="1" applyFill="1" applyBorder="1" applyAlignment="1">
      <alignment horizontal="center" vertical="top"/>
    </xf>
    <xf numFmtId="37" fontId="23" fillId="0" borderId="7" xfId="0" applyNumberFormat="1" applyFont="1" applyFill="1" applyBorder="1" applyAlignment="1">
      <alignment vertical="top"/>
    </xf>
    <xf numFmtId="38" fontId="23" fillId="0" borderId="7" xfId="0" applyNumberFormat="1" applyFont="1" applyFill="1" applyBorder="1" applyAlignment="1">
      <alignment horizontal="center" vertical="top" wrapText="1"/>
    </xf>
    <xf numFmtId="37" fontId="6" fillId="0" borderId="6" xfId="0" applyNumberFormat="1" applyFont="1" applyFill="1" applyBorder="1" applyAlignment="1">
      <alignment horizontal="center" vertical="top"/>
    </xf>
    <xf numFmtId="37" fontId="5" fillId="0" borderId="0" xfId="0" applyNumberFormat="1" applyFont="1" applyFill="1" applyBorder="1" applyAlignment="1">
      <alignment horizontal="right" vertical="top"/>
    </xf>
    <xf numFmtId="165" fontId="5" fillId="0" borderId="0" xfId="2" applyNumberFormat="1" applyFont="1" applyFill="1" applyBorder="1" applyAlignment="1">
      <alignment vertical="top"/>
    </xf>
    <xf numFmtId="165" fontId="5" fillId="0" borderId="13" xfId="2" applyNumberFormat="1" applyFont="1" applyFill="1" applyBorder="1" applyAlignment="1">
      <alignment vertical="top"/>
    </xf>
    <xf numFmtId="0" fontId="16" fillId="0" borderId="0" xfId="0" applyFont="1" applyBorder="1" applyAlignment="1">
      <alignment horizontal="center" vertical="top" wrapText="1"/>
    </xf>
    <xf numFmtId="0" fontId="15" fillId="0" borderId="7" xfId="0" applyFont="1" applyBorder="1" applyAlignment="1">
      <alignment horizontal="center" vertical="top" wrapText="1"/>
    </xf>
    <xf numFmtId="0" fontId="19" fillId="0" borderId="7" xfId="0" applyFont="1" applyBorder="1" applyAlignment="1">
      <alignment horizontal="center" vertical="top" wrapText="1"/>
    </xf>
    <xf numFmtId="37" fontId="16" fillId="0" borderId="4" xfId="0" applyNumberFormat="1" applyFont="1" applyFill="1" applyBorder="1" applyAlignment="1">
      <alignment horizontal="center" vertical="center"/>
    </xf>
    <xf numFmtId="0" fontId="16" fillId="0" borderId="4" xfId="0" applyFont="1" applyBorder="1"/>
    <xf numFmtId="0" fontId="16" fillId="0" borderId="17" xfId="0" applyFont="1" applyFill="1" applyBorder="1" applyAlignment="1">
      <alignment horizontal="center" vertical="center"/>
    </xf>
    <xf numFmtId="4" fontId="16" fillId="0" borderId="17" xfId="0" applyNumberFormat="1" applyFont="1" applyBorder="1"/>
    <xf numFmtId="42" fontId="16" fillId="0" borderId="4" xfId="0" applyNumberFormat="1" applyFont="1" applyBorder="1" applyAlignment="1">
      <alignment horizontal="center"/>
    </xf>
    <xf numFmtId="41" fontId="16" fillId="0" borderId="7" xfId="0" applyNumberFormat="1" applyFont="1" applyBorder="1" applyAlignment="1">
      <alignment horizontal="center"/>
    </xf>
    <xf numFmtId="42" fontId="15" fillId="0" borderId="7" xfId="0" applyNumberFormat="1" applyFont="1" applyBorder="1" applyAlignment="1">
      <alignment horizontal="center"/>
    </xf>
    <xf numFmtId="39" fontId="5" fillId="0" borderId="6" xfId="0" applyNumberFormat="1" applyFont="1" applyFill="1" applyBorder="1" applyAlignment="1">
      <alignment horizontal="center" vertical="top"/>
    </xf>
    <xf numFmtId="39" fontId="7" fillId="0" borderId="0" xfId="1" applyNumberFormat="1" applyFont="1" applyFill="1" applyBorder="1" applyAlignment="1">
      <alignment horizontal="center" vertical="top"/>
    </xf>
    <xf numFmtId="39" fontId="6" fillId="0" borderId="0" xfId="0" applyNumberFormat="1" applyFont="1" applyFill="1" applyAlignment="1">
      <alignment horizontal="center" vertical="top"/>
    </xf>
    <xf numFmtId="49" fontId="6" fillId="0" borderId="0" xfId="0" applyNumberFormat="1" applyFont="1" applyFill="1" applyBorder="1" applyAlignment="1">
      <alignment horizontal="center" vertical="top" wrapText="1"/>
    </xf>
    <xf numFmtId="39" fontId="5" fillId="0" borderId="0" xfId="1" applyNumberFormat="1" applyFont="1" applyFill="1" applyBorder="1" applyAlignment="1">
      <alignment horizontal="center" vertical="top"/>
    </xf>
    <xf numFmtId="164" fontId="6" fillId="0" borderId="6" xfId="0" applyNumberFormat="1" applyFont="1" applyFill="1" applyBorder="1" applyAlignment="1">
      <alignment vertical="top"/>
    </xf>
    <xf numFmtId="49" fontId="6" fillId="0" borderId="6" xfId="0" applyNumberFormat="1" applyFont="1" applyFill="1" applyBorder="1" applyAlignment="1">
      <alignment vertical="top" wrapText="1"/>
    </xf>
    <xf numFmtId="0" fontId="6" fillId="2" borderId="1" xfId="0" applyFont="1" applyFill="1" applyBorder="1" applyAlignment="1">
      <alignment vertical="top"/>
    </xf>
    <xf numFmtId="39" fontId="5" fillId="0" borderId="4" xfId="1" applyNumberFormat="1" applyFont="1" applyFill="1" applyBorder="1" applyAlignment="1">
      <alignment horizontal="center" vertical="top"/>
    </xf>
    <xf numFmtId="0" fontId="5" fillId="0" borderId="4" xfId="0" applyFont="1" applyFill="1" applyBorder="1" applyAlignment="1">
      <alignment horizontal="center" vertical="top"/>
    </xf>
    <xf numFmtId="0" fontId="6" fillId="0" borderId="17" xfId="0" applyFont="1" applyFill="1" applyBorder="1" applyAlignment="1">
      <alignment horizontal="center" vertical="top"/>
    </xf>
    <xf numFmtId="0" fontId="5" fillId="0" borderId="17" xfId="0" applyFont="1" applyFill="1" applyBorder="1" applyAlignment="1">
      <alignment vertical="top"/>
    </xf>
    <xf numFmtId="0" fontId="6" fillId="0" borderId="21" xfId="0" applyFont="1" applyFill="1" applyBorder="1" applyAlignment="1">
      <alignment horizontal="center" vertical="top"/>
    </xf>
    <xf numFmtId="0" fontId="6" fillId="0" borderId="19" xfId="0" applyFont="1" applyFill="1" applyBorder="1" applyAlignment="1">
      <alignment horizontal="center" vertical="top"/>
    </xf>
    <xf numFmtId="39" fontId="6" fillId="0" borderId="19" xfId="0" applyNumberFormat="1" applyFont="1" applyFill="1" applyBorder="1" applyAlignment="1">
      <alignment horizontal="right" vertical="top"/>
    </xf>
    <xf numFmtId="0" fontId="6" fillId="0" borderId="22" xfId="0" applyFont="1" applyFill="1" applyBorder="1" applyAlignment="1">
      <alignment vertical="top"/>
    </xf>
    <xf numFmtId="42" fontId="6" fillId="2" borderId="4" xfId="2" applyNumberFormat="1" applyFont="1" applyFill="1" applyBorder="1" applyAlignment="1" applyProtection="1">
      <alignment horizontal="right" vertical="top"/>
    </xf>
    <xf numFmtId="41" fontId="6" fillId="2" borderId="4" xfId="2" applyNumberFormat="1" applyFont="1" applyFill="1" applyBorder="1" applyAlignment="1" applyProtection="1">
      <alignment horizontal="right" vertical="top"/>
    </xf>
    <xf numFmtId="42" fontId="5" fillId="2" borderId="9" xfId="2" applyNumberFormat="1" applyFont="1" applyFill="1" applyBorder="1" applyAlignment="1" applyProtection="1">
      <alignment horizontal="right" vertical="top"/>
    </xf>
    <xf numFmtId="37" fontId="6" fillId="2" borderId="7" xfId="0" applyNumberFormat="1" applyFont="1" applyFill="1" applyBorder="1" applyAlignment="1">
      <alignment vertical="top"/>
    </xf>
    <xf numFmtId="42" fontId="6" fillId="2" borderId="7" xfId="0" applyNumberFormat="1" applyFont="1" applyFill="1" applyBorder="1" applyAlignment="1">
      <alignment vertical="top"/>
    </xf>
    <xf numFmtId="38" fontId="6" fillId="2" borderId="7" xfId="0" applyNumberFormat="1" applyFont="1" applyFill="1" applyBorder="1" applyAlignment="1">
      <alignment vertical="top"/>
    </xf>
    <xf numFmtId="38" fontId="6" fillId="2" borderId="7" xfId="0" applyNumberFormat="1" applyFont="1" applyFill="1" applyBorder="1" applyAlignment="1">
      <alignment horizontal="right" vertical="top"/>
    </xf>
    <xf numFmtId="37" fontId="5" fillId="2" borderId="7" xfId="0" applyNumberFormat="1" applyFont="1" applyFill="1" applyBorder="1" applyAlignment="1">
      <alignment horizontal="right" vertical="top"/>
    </xf>
    <xf numFmtId="165" fontId="5" fillId="2" borderId="7" xfId="2" applyNumberFormat="1" applyFont="1" applyFill="1" applyBorder="1" applyAlignment="1">
      <alignment vertical="top"/>
    </xf>
    <xf numFmtId="165" fontId="6" fillId="2" borderId="7" xfId="2" applyNumberFormat="1" applyFont="1" applyFill="1" applyBorder="1" applyAlignment="1">
      <alignment vertical="top"/>
    </xf>
    <xf numFmtId="165" fontId="6" fillId="2" borderId="7" xfId="2" applyNumberFormat="1" applyFont="1" applyFill="1" applyBorder="1" applyAlignment="1">
      <alignment horizontal="right" vertical="top"/>
    </xf>
    <xf numFmtId="41" fontId="6" fillId="2" borderId="7" xfId="0" applyNumberFormat="1" applyFont="1" applyFill="1" applyBorder="1" applyAlignment="1">
      <alignment horizontal="right" vertical="top"/>
    </xf>
    <xf numFmtId="37" fontId="5" fillId="2" borderId="7" xfId="0" applyNumberFormat="1" applyFont="1" applyFill="1" applyBorder="1" applyAlignment="1">
      <alignment vertical="top"/>
    </xf>
    <xf numFmtId="38" fontId="5" fillId="2" borderId="7" xfId="0" applyNumberFormat="1" applyFont="1" applyFill="1" applyBorder="1" applyAlignment="1">
      <alignment vertical="top"/>
    </xf>
    <xf numFmtId="41" fontId="6" fillId="2" borderId="7" xfId="0" applyNumberFormat="1" applyFont="1" applyFill="1" applyBorder="1" applyAlignment="1">
      <alignment vertical="top"/>
    </xf>
    <xf numFmtId="41" fontId="16" fillId="2" borderId="7" xfId="0" applyNumberFormat="1" applyFont="1" applyFill="1" applyBorder="1" applyAlignment="1">
      <alignment horizontal="center" vertical="top"/>
    </xf>
    <xf numFmtId="41" fontId="6" fillId="2" borderId="7" xfId="1" applyNumberFormat="1" applyFont="1" applyFill="1" applyBorder="1" applyAlignment="1">
      <alignment vertical="top"/>
    </xf>
    <xf numFmtId="0" fontId="6" fillId="2" borderId="7" xfId="0" applyFont="1" applyFill="1" applyBorder="1" applyAlignment="1">
      <alignment vertical="top"/>
    </xf>
    <xf numFmtId="37" fontId="5" fillId="2" borderId="17" xfId="0" applyNumberFormat="1" applyFont="1" applyFill="1" applyBorder="1" applyAlignment="1">
      <alignment horizontal="right" vertical="top"/>
    </xf>
    <xf numFmtId="165" fontId="5" fillId="2" borderId="17" xfId="2" applyNumberFormat="1" applyFont="1" applyFill="1" applyBorder="1" applyAlignment="1">
      <alignment vertical="top"/>
    </xf>
    <xf numFmtId="0" fontId="6" fillId="0" borderId="0" xfId="0" applyFont="1" applyFill="1" applyAlignment="1">
      <alignment horizontal="left" vertical="top"/>
    </xf>
    <xf numFmtId="37" fontId="6" fillId="2" borderId="9" xfId="1" applyNumberFormat="1" applyFont="1" applyFill="1" applyBorder="1" applyAlignment="1" applyProtection="1">
      <alignment horizontal="right" vertical="top"/>
      <protection locked="0"/>
    </xf>
    <xf numFmtId="37" fontId="6" fillId="0" borderId="0" xfId="0" applyNumberFormat="1" applyFont="1" applyFill="1" applyBorder="1" applyAlignment="1">
      <alignment horizontal="left" vertical="top"/>
    </xf>
    <xf numFmtId="42" fontId="6" fillId="0" borderId="0" xfId="0" applyNumberFormat="1" applyFont="1" applyFill="1" applyBorder="1" applyAlignment="1">
      <alignment vertical="top"/>
    </xf>
    <xf numFmtId="39" fontId="6" fillId="0" borderId="0" xfId="0" applyNumberFormat="1" applyFont="1" applyFill="1" applyBorder="1" applyAlignment="1">
      <alignment vertical="top"/>
    </xf>
    <xf numFmtId="39" fontId="6" fillId="0" borderId="0" xfId="0" applyNumberFormat="1" applyFont="1" applyFill="1" applyAlignment="1">
      <alignment vertical="top"/>
    </xf>
    <xf numFmtId="9" fontId="5" fillId="0" borderId="0" xfId="3" applyFont="1" applyFill="1" applyAlignment="1">
      <alignment horizontal="center" vertical="top"/>
    </xf>
    <xf numFmtId="42" fontId="16" fillId="0" borderId="4" xfId="0" applyNumberFormat="1" applyFont="1" applyBorder="1" applyAlignment="1" applyProtection="1">
      <alignment horizontal="center"/>
      <protection locked="0"/>
    </xf>
    <xf numFmtId="42" fontId="16" fillId="0" borderId="4" xfId="0" applyNumberFormat="1" applyFont="1" applyBorder="1" applyProtection="1">
      <protection locked="0"/>
    </xf>
    <xf numFmtId="41" fontId="16" fillId="0" borderId="7" xfId="0" applyNumberFormat="1" applyFont="1" applyBorder="1" applyAlignment="1" applyProtection="1">
      <alignment horizontal="center"/>
      <protection locked="0"/>
    </xf>
    <xf numFmtId="41" fontId="16" fillId="0" borderId="7" xfId="0" applyNumberFormat="1" applyFont="1" applyBorder="1" applyProtection="1">
      <protection locked="0"/>
    </xf>
    <xf numFmtId="42" fontId="15" fillId="0" borderId="7" xfId="0" applyNumberFormat="1" applyFont="1" applyBorder="1" applyAlignment="1" applyProtection="1">
      <alignment horizontal="center"/>
      <protection locked="0"/>
    </xf>
    <xf numFmtId="42" fontId="16" fillId="0" borderId="7" xfId="0" applyNumberFormat="1" applyFont="1" applyBorder="1" applyProtection="1">
      <protection locked="0"/>
    </xf>
    <xf numFmtId="42" fontId="15" fillId="0" borderId="7" xfId="0" applyNumberFormat="1" applyFont="1" applyBorder="1" applyProtection="1">
      <protection locked="0"/>
    </xf>
    <xf numFmtId="42" fontId="15" fillId="0" borderId="17" xfId="0" applyNumberFormat="1" applyFont="1" applyBorder="1" applyAlignment="1" applyProtection="1">
      <alignment horizontal="center"/>
      <protection locked="0"/>
    </xf>
    <xf numFmtId="0" fontId="54" fillId="0" borderId="0" xfId="0" applyFont="1" applyAlignment="1">
      <alignment vertical="top"/>
    </xf>
    <xf numFmtId="0" fontId="54" fillId="0" borderId="0" xfId="0" applyFont="1"/>
    <xf numFmtId="0" fontId="54" fillId="0" borderId="0" xfId="0" applyFont="1" applyAlignment="1">
      <alignment horizontal="right"/>
    </xf>
    <xf numFmtId="0" fontId="54" fillId="0" borderId="0" xfId="0" applyFont="1" applyAlignment="1">
      <alignment horizontal="left"/>
    </xf>
    <xf numFmtId="0" fontId="32" fillId="0" borderId="0" xfId="0" applyFont="1" applyBorder="1" applyAlignment="1">
      <alignment vertical="top"/>
    </xf>
    <xf numFmtId="0" fontId="26" fillId="0" borderId="0" xfId="0" applyFont="1" applyAlignment="1">
      <alignment vertical="top"/>
    </xf>
    <xf numFmtId="0" fontId="33" fillId="0" borderId="0" xfId="0" applyFont="1" applyAlignment="1">
      <alignment vertical="top"/>
    </xf>
    <xf numFmtId="0" fontId="34" fillId="0" borderId="0" xfId="0" applyFont="1" applyAlignment="1">
      <alignment vertical="top"/>
    </xf>
    <xf numFmtId="0" fontId="34" fillId="0" borderId="0" xfId="0" applyFont="1" applyBorder="1" applyAlignment="1">
      <alignment vertical="top"/>
    </xf>
    <xf numFmtId="0" fontId="30" fillId="0" borderId="0" xfId="0" applyFont="1" applyAlignment="1">
      <alignment vertical="top"/>
    </xf>
    <xf numFmtId="0" fontId="36" fillId="0" borderId="0" xfId="0" applyFont="1" applyAlignment="1">
      <alignment vertical="top"/>
    </xf>
    <xf numFmtId="0" fontId="42" fillId="0" borderId="0" xfId="0" applyFont="1" applyAlignment="1">
      <alignment vertical="top"/>
    </xf>
    <xf numFmtId="0" fontId="26" fillId="0" borderId="0" xfId="0" applyFont="1" applyBorder="1" applyAlignment="1">
      <alignment vertical="top"/>
    </xf>
    <xf numFmtId="0" fontId="36" fillId="0" borderId="0" xfId="0" applyFont="1" applyBorder="1" applyAlignment="1">
      <alignment horizontal="center" vertical="top"/>
    </xf>
    <xf numFmtId="0" fontId="37" fillId="0" borderId="0" xfId="0" applyFont="1" applyAlignment="1">
      <alignment vertical="top"/>
    </xf>
    <xf numFmtId="0" fontId="37" fillId="0" borderId="0" xfId="0" applyFont="1" applyBorder="1" applyAlignment="1">
      <alignment vertical="top"/>
    </xf>
    <xf numFmtId="0" fontId="26" fillId="0" borderId="0" xfId="0" applyFont="1" applyAlignment="1">
      <alignment horizontal="center" vertical="top"/>
    </xf>
    <xf numFmtId="0" fontId="37" fillId="0" borderId="0" xfId="0" applyFont="1" applyBorder="1" applyAlignment="1">
      <alignment horizontal="center" vertical="top"/>
    </xf>
    <xf numFmtId="0" fontId="26" fillId="0" borderId="0" xfId="0" applyFont="1" applyBorder="1" applyAlignment="1">
      <alignment horizontal="center" vertical="top"/>
    </xf>
    <xf numFmtId="0" fontId="37" fillId="0" borderId="0" xfId="0" applyFont="1" applyAlignment="1">
      <alignment horizontal="center" vertical="top"/>
    </xf>
    <xf numFmtId="0" fontId="37" fillId="0" borderId="1" xfId="0" applyFont="1" applyBorder="1" applyAlignment="1">
      <alignment vertical="top"/>
    </xf>
    <xf numFmtId="0" fontId="28" fillId="0" borderId="0" xfId="0" applyFont="1" applyAlignment="1">
      <alignment horizontal="center" vertical="top"/>
    </xf>
    <xf numFmtId="0" fontId="38" fillId="0" borderId="0" xfId="0" applyFont="1" applyAlignment="1">
      <alignment horizontal="center" vertical="top"/>
    </xf>
    <xf numFmtId="0" fontId="26" fillId="0" borderId="11" xfId="0" applyFont="1" applyBorder="1" applyAlignment="1">
      <alignment horizontal="center" vertical="top"/>
    </xf>
    <xf numFmtId="164" fontId="37" fillId="0" borderId="1" xfId="1" applyNumberFormat="1" applyFont="1" applyBorder="1" applyAlignment="1">
      <alignment vertical="top"/>
    </xf>
    <xf numFmtId="0" fontId="37" fillId="0" borderId="11" xfId="0" applyFont="1" applyBorder="1" applyAlignment="1">
      <alignment horizontal="center" vertical="top"/>
    </xf>
    <xf numFmtId="0" fontId="32" fillId="0" borderId="0" xfId="0" applyFont="1" applyAlignment="1">
      <alignment vertical="top"/>
    </xf>
    <xf numFmtId="164" fontId="37" fillId="0" borderId="0" xfId="1" applyNumberFormat="1" applyFont="1" applyAlignment="1">
      <alignment vertical="top"/>
    </xf>
    <xf numFmtId="0" fontId="37" fillId="0" borderId="1" xfId="0" quotePrefix="1" applyFont="1" applyBorder="1" applyAlignment="1">
      <alignment horizontal="left" vertical="top"/>
    </xf>
    <xf numFmtId="164" fontId="26" fillId="0" borderId="1" xfId="1" applyNumberFormat="1" applyFont="1" applyBorder="1" applyAlignment="1">
      <alignment vertical="top"/>
    </xf>
    <xf numFmtId="164" fontId="26" fillId="0" borderId="0" xfId="1" applyNumberFormat="1" applyFont="1" applyBorder="1" applyAlignment="1">
      <alignment vertical="top"/>
    </xf>
    <xf numFmtId="164" fontId="37" fillId="0" borderId="0" xfId="1" applyNumberFormat="1" applyFont="1" applyBorder="1" applyAlignment="1">
      <alignment vertical="top"/>
    </xf>
    <xf numFmtId="0" fontId="37" fillId="0" borderId="0" xfId="0" applyFont="1" applyAlignment="1">
      <alignment horizontal="right" vertical="top"/>
    </xf>
    <xf numFmtId="0" fontId="37" fillId="0" borderId="1" xfId="0" applyFont="1" applyBorder="1" applyAlignment="1">
      <alignment horizontal="left" vertical="top"/>
    </xf>
    <xf numFmtId="0" fontId="26" fillId="0" borderId="0" xfId="0" applyFont="1" applyAlignment="1">
      <alignment horizontal="left" vertical="top"/>
    </xf>
    <xf numFmtId="164" fontId="26" fillId="0" borderId="1" xfId="1" applyNumberFormat="1" applyFont="1" applyFill="1" applyBorder="1" applyAlignment="1">
      <alignment vertical="top"/>
    </xf>
    <xf numFmtId="0" fontId="37" fillId="0" borderId="1" xfId="0" applyFont="1" applyFill="1" applyBorder="1" applyAlignment="1">
      <alignment vertical="top"/>
    </xf>
    <xf numFmtId="164" fontId="37" fillId="0" borderId="10" xfId="1" applyNumberFormat="1" applyFont="1" applyBorder="1" applyAlignment="1">
      <alignment vertical="top"/>
    </xf>
    <xf numFmtId="0" fontId="37" fillId="0" borderId="1" xfId="0" quotePrefix="1" applyFont="1" applyFill="1" applyBorder="1" applyAlignment="1">
      <alignment horizontal="left" vertical="top"/>
    </xf>
    <xf numFmtId="0" fontId="37" fillId="0" borderId="0" xfId="0" quotePrefix="1" applyFont="1" applyAlignment="1">
      <alignment horizontal="center" vertical="top"/>
    </xf>
    <xf numFmtId="0" fontId="37" fillId="0" borderId="1" xfId="0" applyFont="1" applyBorder="1" applyAlignment="1">
      <alignment horizontal="center" vertical="top"/>
    </xf>
    <xf numFmtId="0" fontId="39" fillId="0" borderId="1" xfId="0" applyFont="1" applyBorder="1" applyAlignment="1">
      <alignment vertical="top"/>
    </xf>
    <xf numFmtId="0" fontId="37" fillId="0" borderId="0" xfId="0" applyFont="1" applyFill="1" applyAlignment="1">
      <alignment vertical="top"/>
    </xf>
    <xf numFmtId="5" fontId="37" fillId="0" borderId="1" xfId="0" applyNumberFormat="1" applyFont="1" applyBorder="1" applyAlignment="1">
      <alignment horizontal="center" vertical="top"/>
    </xf>
    <xf numFmtId="5" fontId="37" fillId="0" borderId="0" xfId="0" applyNumberFormat="1" applyFont="1" applyBorder="1" applyAlignment="1">
      <alignment vertical="top"/>
    </xf>
    <xf numFmtId="0" fontId="36" fillId="0" borderId="0" xfId="0" applyFont="1" applyFill="1" applyAlignment="1">
      <alignment vertical="top"/>
    </xf>
    <xf numFmtId="0" fontId="31" fillId="0" borderId="0" xfId="0" applyFont="1" applyAlignment="1">
      <alignment vertical="top"/>
    </xf>
    <xf numFmtId="164" fontId="37" fillId="0" borderId="1" xfId="1" applyNumberFormat="1" applyFont="1" applyBorder="1" applyAlignment="1">
      <alignment horizontal="left" vertical="top"/>
    </xf>
    <xf numFmtId="0" fontId="26" fillId="3" borderId="0" xfId="0" applyFont="1" applyFill="1" applyAlignment="1">
      <alignment vertical="top"/>
    </xf>
    <xf numFmtId="0" fontId="37" fillId="3" borderId="0" xfId="0" applyFont="1" applyFill="1" applyAlignment="1">
      <alignment vertical="top"/>
    </xf>
    <xf numFmtId="164" fontId="37" fillId="0" borderId="1" xfId="0" applyNumberFormat="1" applyFont="1" applyBorder="1" applyAlignment="1">
      <alignment vertical="top"/>
    </xf>
    <xf numFmtId="164" fontId="37" fillId="0" borderId="0" xfId="0" applyNumberFormat="1" applyFont="1" applyBorder="1" applyAlignment="1">
      <alignment vertical="top"/>
    </xf>
    <xf numFmtId="164" fontId="26" fillId="0" borderId="0" xfId="1" applyNumberFormat="1" applyFont="1" applyAlignment="1">
      <alignment vertical="top"/>
    </xf>
    <xf numFmtId="0" fontId="37" fillId="0" borderId="13" xfId="0" applyFont="1" applyBorder="1" applyAlignment="1">
      <alignment vertical="top"/>
    </xf>
    <xf numFmtId="0" fontId="37" fillId="0" borderId="13" xfId="0" applyFont="1" applyBorder="1" applyAlignment="1">
      <alignment horizontal="center" vertical="top"/>
    </xf>
    <xf numFmtId="0" fontId="37" fillId="0" borderId="14" xfId="0" applyFont="1" applyBorder="1" applyAlignment="1">
      <alignment vertical="top"/>
    </xf>
    <xf numFmtId="0" fontId="37" fillId="0" borderId="14" xfId="0" applyFont="1" applyBorder="1" applyAlignment="1">
      <alignment horizontal="center" vertical="top"/>
    </xf>
    <xf numFmtId="0" fontId="37" fillId="0" borderId="7" xfId="0" applyFont="1" applyBorder="1" applyAlignment="1">
      <alignment vertical="top"/>
    </xf>
    <xf numFmtId="164" fontId="26" fillId="0" borderId="0" xfId="1" applyNumberFormat="1" applyFont="1" applyFill="1" applyBorder="1" applyAlignment="1">
      <alignment vertical="top"/>
    </xf>
    <xf numFmtId="0" fontId="37" fillId="0" borderId="10" xfId="0" applyFont="1" applyBorder="1" applyAlignment="1">
      <alignment vertical="top"/>
    </xf>
    <xf numFmtId="0" fontId="37" fillId="0" borderId="6" xfId="0" applyFont="1" applyBorder="1" applyAlignment="1">
      <alignment vertical="top"/>
    </xf>
    <xf numFmtId="164" fontId="37" fillId="0" borderId="19" xfId="1" applyNumberFormat="1" applyFont="1" applyBorder="1" applyAlignment="1">
      <alignment vertical="top"/>
    </xf>
    <xf numFmtId="0" fontId="26" fillId="0" borderId="0" xfId="0" applyFont="1" applyFill="1" applyAlignment="1">
      <alignment vertical="top"/>
    </xf>
    <xf numFmtId="0" fontId="34" fillId="0" borderId="11" xfId="0" applyFont="1" applyBorder="1" applyAlignment="1">
      <alignment vertical="top"/>
    </xf>
    <xf numFmtId="0" fontId="35" fillId="0" borderId="0" xfId="0" applyFont="1" applyAlignment="1">
      <alignment vertical="top"/>
    </xf>
    <xf numFmtId="0" fontId="44" fillId="0" borderId="0" xfId="0" applyFont="1" applyAlignment="1">
      <alignment vertical="top"/>
    </xf>
    <xf numFmtId="0" fontId="56" fillId="0" borderId="0" xfId="0" applyFont="1" applyAlignment="1">
      <alignment vertical="top"/>
    </xf>
    <xf numFmtId="0" fontId="37" fillId="0" borderId="0" xfId="0" applyFont="1" applyAlignment="1">
      <alignment horizontal="left" vertical="top" indent="5"/>
    </xf>
    <xf numFmtId="0" fontId="37" fillId="0" borderId="0" xfId="0" applyFont="1" applyAlignment="1">
      <alignment horizontal="center" vertical="center"/>
    </xf>
    <xf numFmtId="37" fontId="37" fillId="0" borderId="7" xfId="0" applyNumberFormat="1" applyFont="1" applyBorder="1" applyAlignment="1">
      <alignment horizontal="center" vertical="top"/>
    </xf>
    <xf numFmtId="37" fontId="37" fillId="0" borderId="14" xfId="0" applyNumberFormat="1" applyFont="1" applyBorder="1" applyAlignment="1">
      <alignment horizontal="center" vertical="top"/>
    </xf>
    <xf numFmtId="37" fontId="37" fillId="0" borderId="14" xfId="1" applyNumberFormat="1" applyFont="1" applyBorder="1" applyAlignment="1">
      <alignment horizontal="center" vertical="top"/>
    </xf>
    <xf numFmtId="37" fontId="37" fillId="0" borderId="7" xfId="1" applyNumberFormat="1" applyFont="1" applyBorder="1" applyAlignment="1">
      <alignment horizontal="center" vertical="top"/>
    </xf>
    <xf numFmtId="37" fontId="37" fillId="0" borderId="2" xfId="0" applyNumberFormat="1" applyFont="1" applyBorder="1" applyAlignment="1">
      <alignment horizontal="center" vertical="top"/>
    </xf>
    <xf numFmtId="0" fontId="37" fillId="0" borderId="2" xfId="0" applyFont="1" applyBorder="1" applyAlignment="1">
      <alignment vertical="top"/>
    </xf>
    <xf numFmtId="37" fontId="37" fillId="0" borderId="0" xfId="0" applyNumberFormat="1" applyFont="1" applyBorder="1" applyAlignment="1">
      <alignment horizontal="center" vertical="top"/>
    </xf>
    <xf numFmtId="37" fontId="37" fillId="0" borderId="0" xfId="1" applyNumberFormat="1" applyFont="1" applyBorder="1" applyAlignment="1">
      <alignment horizontal="center" vertical="top"/>
    </xf>
    <xf numFmtId="0" fontId="26" fillId="0" borderId="0" xfId="0" applyFont="1" applyAlignment="1">
      <alignment horizontal="left" vertical="top" indent="2"/>
    </xf>
    <xf numFmtId="164" fontId="26" fillId="0" borderId="1" xfId="1" applyNumberFormat="1" applyFont="1" applyBorder="1" applyAlignment="1">
      <alignment horizontal="center" vertical="top"/>
    </xf>
    <xf numFmtId="164" fontId="26" fillId="0" borderId="0" xfId="1" applyNumberFormat="1" applyFont="1" applyBorder="1" applyAlignment="1">
      <alignment horizontal="center" vertical="top"/>
    </xf>
    <xf numFmtId="164" fontId="37" fillId="0" borderId="0" xfId="0" applyNumberFormat="1" applyFont="1" applyAlignment="1">
      <alignment vertical="top"/>
    </xf>
    <xf numFmtId="165" fontId="36" fillId="0" borderId="1" xfId="2" applyNumberFormat="1" applyFont="1" applyBorder="1" applyAlignment="1">
      <alignment vertical="top"/>
    </xf>
    <xf numFmtId="165" fontId="37" fillId="0" borderId="0" xfId="0" applyNumberFormat="1" applyFont="1" applyAlignment="1">
      <alignment vertical="top"/>
    </xf>
    <xf numFmtId="10" fontId="6" fillId="0" borderId="0" xfId="3" applyNumberFormat="1" applyFont="1" applyFill="1" applyBorder="1" applyAlignment="1">
      <alignment vertical="center"/>
    </xf>
    <xf numFmtId="10" fontId="5" fillId="0" borderId="14" xfId="3" applyNumberFormat="1" applyFont="1" applyFill="1" applyBorder="1" applyAlignment="1">
      <alignment horizontal="right" vertical="center"/>
    </xf>
    <xf numFmtId="49" fontId="5" fillId="0" borderId="0" xfId="0" applyNumberFormat="1" applyFont="1" applyFill="1" applyAlignment="1">
      <alignment vertical="center"/>
    </xf>
    <xf numFmtId="173" fontId="6" fillId="2" borderId="1" xfId="2" applyNumberFormat="1" applyFont="1" applyFill="1" applyBorder="1" applyAlignment="1">
      <alignment horizontal="center" vertical="top"/>
    </xf>
    <xf numFmtId="10" fontId="31" fillId="0" borderId="0" xfId="3" applyNumberFormat="1" applyFont="1" applyAlignment="1">
      <alignment vertical="top"/>
    </xf>
    <xf numFmtId="0" fontId="31" fillId="0" borderId="0" xfId="0" applyFont="1" applyAlignment="1">
      <alignment horizontal="center" vertical="top" wrapText="1"/>
    </xf>
    <xf numFmtId="0" fontId="31" fillId="0" borderId="0" xfId="0" applyFont="1" applyAlignment="1">
      <alignment horizontal="center" vertical="top"/>
    </xf>
    <xf numFmtId="37" fontId="31" fillId="0" borderId="0" xfId="1" applyNumberFormat="1" applyFont="1" applyAlignment="1">
      <alignment horizontal="center" vertical="top"/>
    </xf>
    <xf numFmtId="49" fontId="57" fillId="0" borderId="0" xfId="3" applyNumberFormat="1" applyFont="1" applyBorder="1" applyAlignment="1">
      <alignment horizontal="center" vertical="top"/>
    </xf>
    <xf numFmtId="164" fontId="31" fillId="0" borderId="0" xfId="1" applyNumberFormat="1" applyFont="1" applyBorder="1" applyAlignment="1">
      <alignment horizontal="center" vertical="top"/>
    </xf>
    <xf numFmtId="10" fontId="57" fillId="0" borderId="0" xfId="2" applyNumberFormat="1" applyFont="1" applyBorder="1" applyAlignment="1">
      <alignment horizontal="center" vertical="top"/>
    </xf>
    <xf numFmtId="164" fontId="59" fillId="0" borderId="0" xfId="1" applyNumberFormat="1" applyFont="1" applyBorder="1" applyAlignment="1">
      <alignment horizontal="center" vertical="top"/>
    </xf>
    <xf numFmtId="175" fontId="31" fillId="4" borderId="0" xfId="0" applyNumberFormat="1" applyFont="1" applyFill="1" applyAlignment="1">
      <alignment horizontal="center" vertical="top" wrapText="1"/>
    </xf>
    <xf numFmtId="175" fontId="31" fillId="0" borderId="0" xfId="3" applyNumberFormat="1" applyFont="1" applyAlignment="1">
      <alignment horizontal="center" vertical="top"/>
    </xf>
    <xf numFmtId="0" fontId="53" fillId="0" borderId="0" xfId="0" applyFont="1" applyAlignment="1">
      <alignment horizontal="left" vertical="top" wrapText="1"/>
    </xf>
    <xf numFmtId="165" fontId="57" fillId="0" borderId="0" xfId="2" applyNumberFormat="1" applyFont="1" applyAlignment="1">
      <alignment horizontal="center" vertical="top"/>
    </xf>
    <xf numFmtId="1" fontId="58" fillId="0" borderId="0" xfId="0" applyNumberFormat="1" applyFont="1" applyBorder="1" applyAlignment="1">
      <alignment horizontal="center" vertical="top"/>
    </xf>
    <xf numFmtId="175" fontId="57" fillId="0" borderId="0" xfId="3" applyNumberFormat="1" applyFont="1" applyBorder="1" applyAlignment="1">
      <alignment horizontal="center" vertical="top"/>
    </xf>
    <xf numFmtId="37" fontId="58" fillId="0" borderId="0" xfId="2" applyNumberFormat="1" applyFont="1" applyBorder="1" applyAlignment="1">
      <alignment horizontal="center" vertical="top"/>
    </xf>
    <xf numFmtId="164" fontId="58" fillId="0" borderId="0" xfId="1" applyNumberFormat="1" applyFont="1" applyBorder="1" applyAlignment="1">
      <alignment horizontal="center" vertical="top"/>
    </xf>
    <xf numFmtId="10" fontId="58" fillId="0" borderId="0" xfId="2" applyNumberFormat="1" applyFont="1" applyBorder="1" applyAlignment="1">
      <alignment horizontal="center" vertical="top"/>
    </xf>
    <xf numFmtId="5" fontId="58" fillId="0" borderId="0" xfId="2" applyNumberFormat="1" applyFont="1" applyBorder="1" applyAlignment="1">
      <alignment horizontal="center" vertical="top"/>
    </xf>
    <xf numFmtId="10" fontId="31" fillId="0" borderId="0" xfId="2" applyNumberFormat="1" applyFont="1" applyAlignment="1">
      <alignment horizontal="center" vertical="top"/>
    </xf>
    <xf numFmtId="10" fontId="31" fillId="0" borderId="0" xfId="1" applyNumberFormat="1" applyFont="1" applyAlignment="1">
      <alignment horizontal="center" vertical="top"/>
    </xf>
    <xf numFmtId="169" fontId="31" fillId="0" borderId="0" xfId="3" applyNumberFormat="1" applyFont="1" applyAlignment="1">
      <alignment vertical="top"/>
    </xf>
    <xf numFmtId="1" fontId="31" fillId="0" borderId="0" xfId="0" applyNumberFormat="1" applyFont="1" applyAlignment="1">
      <alignment vertical="top"/>
    </xf>
    <xf numFmtId="0" fontId="53" fillId="0" borderId="0" xfId="0" applyFont="1" applyAlignment="1">
      <alignment horizontal="center" vertical="top" wrapText="1"/>
    </xf>
    <xf numFmtId="175" fontId="31" fillId="0" borderId="0" xfId="0" applyNumberFormat="1" applyFont="1" applyAlignment="1">
      <alignment horizontal="center" vertical="top"/>
    </xf>
    <xf numFmtId="165" fontId="31" fillId="0" borderId="0" xfId="2" applyNumberFormat="1" applyFont="1" applyAlignment="1">
      <alignment horizontal="center" vertical="top"/>
    </xf>
    <xf numFmtId="10" fontId="31" fillId="0" borderId="0" xfId="3" applyNumberFormat="1" applyFont="1" applyAlignment="1">
      <alignment horizontal="center" vertical="top"/>
    </xf>
    <xf numFmtId="0" fontId="58" fillId="0" borderId="0" xfId="0" applyFont="1" applyBorder="1" applyAlignment="1">
      <alignment horizontal="center" vertical="top" wrapText="1"/>
    </xf>
    <xf numFmtId="169" fontId="31" fillId="0" borderId="0" xfId="0" applyNumberFormat="1" applyFont="1" applyAlignment="1">
      <alignment vertical="top"/>
    </xf>
    <xf numFmtId="169" fontId="31" fillId="0" borderId="0" xfId="3" applyNumberFormat="1" applyFont="1" applyAlignment="1">
      <alignment horizontal="center" vertical="top"/>
    </xf>
    <xf numFmtId="10" fontId="6" fillId="0" borderId="0" xfId="3" applyNumberFormat="1" applyFont="1" applyFill="1" applyAlignment="1">
      <alignment vertical="center"/>
    </xf>
    <xf numFmtId="10" fontId="53" fillId="0" borderId="0" xfId="3" applyNumberFormat="1" applyFont="1" applyBorder="1" applyAlignment="1">
      <alignment horizontal="center" vertical="top"/>
    </xf>
    <xf numFmtId="5" fontId="31" fillId="0" borderId="0" xfId="1" applyNumberFormat="1" applyFont="1" applyAlignment="1">
      <alignment horizontal="center" vertical="top"/>
    </xf>
    <xf numFmtId="169" fontId="31" fillId="0" borderId="0" xfId="3" applyNumberFormat="1" applyFont="1" applyBorder="1" applyAlignment="1">
      <alignment horizontal="center" vertical="top"/>
    </xf>
    <xf numFmtId="41" fontId="5" fillId="0" borderId="14" xfId="2" applyNumberFormat="1" applyFont="1" applyFill="1" applyBorder="1" applyAlignment="1">
      <alignment horizontal="center" vertical="center"/>
    </xf>
    <xf numFmtId="10" fontId="6" fillId="0" borderId="13" xfId="3" applyNumberFormat="1" applyFont="1" applyFill="1" applyBorder="1" applyAlignment="1">
      <alignment vertical="center"/>
    </xf>
    <xf numFmtId="49" fontId="6" fillId="0" borderId="5" xfId="0" applyNumberFormat="1" applyFont="1" applyFill="1" applyBorder="1" applyAlignment="1">
      <alignment vertical="top" wrapText="1"/>
    </xf>
    <xf numFmtId="164" fontId="6" fillId="0" borderId="16" xfId="0" applyNumberFormat="1" applyFont="1" applyFill="1" applyBorder="1" applyAlignment="1">
      <alignment vertical="top" wrapText="1"/>
    </xf>
    <xf numFmtId="164" fontId="6" fillId="0" borderId="15" xfId="0" applyNumberFormat="1" applyFont="1" applyFill="1" applyBorder="1" applyAlignment="1">
      <alignment vertical="top" wrapText="1"/>
    </xf>
    <xf numFmtId="164" fontId="6" fillId="0" borderId="0" xfId="0" applyNumberFormat="1" applyFont="1" applyFill="1" applyBorder="1" applyAlignment="1">
      <alignment vertical="top" wrapText="1"/>
    </xf>
    <xf numFmtId="164" fontId="6" fillId="0" borderId="13" xfId="0" applyNumberFormat="1" applyFont="1" applyFill="1" applyBorder="1" applyAlignment="1">
      <alignment vertical="top" wrapText="1"/>
    </xf>
    <xf numFmtId="42" fontId="5" fillId="0" borderId="7" xfId="2" applyNumberFormat="1" applyFont="1" applyFill="1" applyBorder="1" applyAlignment="1">
      <alignment vertical="top" wrapText="1"/>
    </xf>
    <xf numFmtId="9" fontId="6" fillId="0" borderId="7" xfId="3" applyFont="1" applyFill="1" applyBorder="1" applyAlignment="1">
      <alignment horizontal="center" vertical="top"/>
    </xf>
    <xf numFmtId="39" fontId="5" fillId="0" borderId="4" xfId="0" applyNumberFormat="1" applyFont="1" applyFill="1" applyBorder="1" applyAlignment="1">
      <alignment horizontal="center" vertical="top"/>
    </xf>
    <xf numFmtId="37" fontId="5" fillId="0" borderId="17" xfId="0" applyNumberFormat="1" applyFont="1" applyFill="1" applyBorder="1" applyAlignment="1">
      <alignment horizontal="center" vertical="top"/>
    </xf>
    <xf numFmtId="39" fontId="6" fillId="0" borderId="2" xfId="0" applyNumberFormat="1" applyFont="1" applyFill="1" applyBorder="1" applyAlignment="1">
      <alignment horizontal="center" vertical="top"/>
    </xf>
    <xf numFmtId="39" fontId="6" fillId="0" borderId="4" xfId="0" applyNumberFormat="1" applyFont="1" applyFill="1" applyBorder="1" applyAlignment="1">
      <alignment horizontal="center" vertical="top"/>
    </xf>
    <xf numFmtId="39" fontId="5" fillId="0" borderId="7" xfId="0" applyNumberFormat="1" applyFont="1" applyFill="1" applyBorder="1" applyAlignment="1">
      <alignment horizontal="center" vertical="top"/>
    </xf>
    <xf numFmtId="43" fontId="6" fillId="0" borderId="7" xfId="3" applyNumberFormat="1" applyFont="1" applyFill="1" applyBorder="1" applyAlignment="1">
      <alignment horizontal="center" vertical="top"/>
    </xf>
    <xf numFmtId="37" fontId="5" fillId="2" borderId="7" xfId="0" applyNumberFormat="1" applyFont="1" applyFill="1" applyBorder="1" applyAlignment="1">
      <alignment horizontal="left" vertical="top"/>
    </xf>
    <xf numFmtId="0" fontId="37" fillId="0" borderId="1" xfId="0" applyFont="1" applyBorder="1" applyAlignment="1">
      <alignment horizontal="center" vertical="top"/>
    </xf>
    <xf numFmtId="42" fontId="37" fillId="0" borderId="1" xfId="1" applyNumberFormat="1" applyFont="1" applyBorder="1" applyAlignment="1">
      <alignment vertical="top"/>
    </xf>
    <xf numFmtId="165" fontId="37" fillId="0" borderId="1" xfId="2" applyNumberFormat="1" applyFont="1" applyBorder="1" applyAlignment="1">
      <alignment horizontal="center" vertical="top"/>
    </xf>
    <xf numFmtId="38" fontId="5" fillId="0" borderId="0" xfId="2" applyNumberFormat="1" applyFont="1" applyFill="1" applyBorder="1" applyAlignment="1">
      <alignment horizontal="right" vertical="center"/>
    </xf>
    <xf numFmtId="165" fontId="5" fillId="0" borderId="20" xfId="3" applyNumberFormat="1" applyFont="1" applyFill="1" applyBorder="1" applyAlignment="1">
      <alignment horizontal="right" vertical="center"/>
    </xf>
    <xf numFmtId="37" fontId="10" fillId="0" borderId="4" xfId="0" applyNumberFormat="1" applyFont="1" applyFill="1" applyBorder="1" applyAlignment="1">
      <alignment horizontal="center" vertical="top"/>
    </xf>
    <xf numFmtId="37" fontId="10" fillId="0" borderId="0" xfId="0" applyNumberFormat="1" applyFont="1" applyFill="1" applyBorder="1" applyAlignment="1">
      <alignment horizontal="center" vertical="center"/>
    </xf>
    <xf numFmtId="37" fontId="58" fillId="0" borderId="0" xfId="0" applyNumberFormat="1" applyFont="1" applyBorder="1" applyAlignment="1">
      <alignment vertical="top" wrapText="1"/>
    </xf>
    <xf numFmtId="10" fontId="5" fillId="0" borderId="1" xfId="3" applyNumberFormat="1" applyFont="1" applyFill="1" applyBorder="1" applyAlignment="1">
      <alignment horizontal="right" vertical="center"/>
    </xf>
    <xf numFmtId="10" fontId="5" fillId="0" borderId="0" xfId="3" applyNumberFormat="1" applyFont="1" applyFill="1" applyBorder="1" applyAlignment="1">
      <alignment horizontal="right" vertical="center"/>
    </xf>
    <xf numFmtId="39" fontId="5" fillId="0" borderId="0" xfId="0" applyNumberFormat="1" applyFont="1" applyFill="1" applyBorder="1" applyAlignment="1">
      <alignment horizontal="right" vertical="top"/>
    </xf>
    <xf numFmtId="0" fontId="0" fillId="0" borderId="0" xfId="0" applyBorder="1" applyAlignment="1">
      <alignment vertical="top"/>
    </xf>
    <xf numFmtId="39" fontId="6" fillId="0" borderId="0" xfId="0" applyNumberFormat="1" applyFont="1" applyFill="1" applyAlignment="1">
      <alignment horizontal="left" vertical="top"/>
    </xf>
    <xf numFmtId="0" fontId="6" fillId="0" borderId="16" xfId="0" applyFont="1" applyFill="1" applyBorder="1" applyAlignment="1">
      <alignment horizontal="center" vertical="top"/>
    </xf>
    <xf numFmtId="39" fontId="6" fillId="0" borderId="0" xfId="1" applyNumberFormat="1" applyFont="1" applyFill="1" applyBorder="1" applyAlignment="1">
      <alignment horizontal="center" vertical="top"/>
    </xf>
    <xf numFmtId="38" fontId="5" fillId="2" borderId="0" xfId="0" applyNumberFormat="1" applyFont="1" applyFill="1" applyAlignment="1">
      <alignment vertical="center"/>
    </xf>
    <xf numFmtId="41" fontId="5" fillId="2" borderId="0" xfId="2" applyNumberFormat="1" applyFont="1" applyFill="1" applyBorder="1" applyAlignment="1">
      <alignment horizontal="center" vertical="center"/>
    </xf>
    <xf numFmtId="41" fontId="5" fillId="2" borderId="1" xfId="2" applyNumberFormat="1" applyFont="1" applyFill="1" applyBorder="1" applyAlignment="1">
      <alignment horizontal="center" vertical="center"/>
    </xf>
    <xf numFmtId="38" fontId="5" fillId="2" borderId="1" xfId="0" applyNumberFormat="1" applyFont="1" applyFill="1" applyBorder="1" applyAlignment="1">
      <alignment horizontal="center" vertical="center"/>
    </xf>
    <xf numFmtId="42" fontId="5" fillId="2" borderId="1" xfId="1" applyNumberFormat="1" applyFont="1" applyFill="1" applyBorder="1" applyAlignment="1">
      <alignment horizontal="center" vertical="center"/>
    </xf>
    <xf numFmtId="0" fontId="6" fillId="0" borderId="1" xfId="0" applyFont="1" applyFill="1" applyBorder="1" applyAlignment="1">
      <alignment horizontal="right" vertical="top"/>
    </xf>
    <xf numFmtId="0" fontId="58" fillId="0" borderId="0" xfId="0" applyFont="1" applyBorder="1" applyAlignment="1">
      <alignment horizontal="right" vertical="top" wrapText="1"/>
    </xf>
    <xf numFmtId="0" fontId="26" fillId="2" borderId="0" xfId="0" applyFont="1" applyFill="1" applyAlignment="1">
      <alignment vertical="top"/>
    </xf>
    <xf numFmtId="0" fontId="32" fillId="3" borderId="0" xfId="0" applyFont="1" applyFill="1" applyAlignment="1">
      <alignment vertical="top"/>
    </xf>
    <xf numFmtId="37" fontId="6" fillId="2" borderId="7" xfId="0" applyNumberFormat="1" applyFont="1" applyFill="1" applyBorder="1" applyAlignment="1">
      <alignment horizontal="left" vertical="top"/>
    </xf>
    <xf numFmtId="43" fontId="6" fillId="0" borderId="0" xfId="0" applyNumberFormat="1" applyFont="1" applyFill="1" applyAlignment="1">
      <alignment vertical="top"/>
    </xf>
    <xf numFmtId="38" fontId="7" fillId="0" borderId="0" xfId="1" applyNumberFormat="1" applyFont="1" applyFill="1" applyBorder="1" applyAlignment="1">
      <alignment horizontal="center" vertical="top"/>
    </xf>
    <xf numFmtId="0" fontId="58" fillId="0" borderId="0" xfId="0" applyFont="1" applyBorder="1" applyAlignment="1">
      <alignment horizontal="right" vertical="top" wrapText="1"/>
    </xf>
    <xf numFmtId="0" fontId="37" fillId="0" borderId="1" xfId="0" applyFont="1" applyBorder="1" applyAlignment="1">
      <alignment horizontal="left" vertical="top" indent="1"/>
    </xf>
    <xf numFmtId="5" fontId="37" fillId="0" borderId="7" xfId="0" applyNumberFormat="1" applyFont="1" applyBorder="1" applyAlignment="1">
      <alignment horizontal="center" vertical="top"/>
    </xf>
    <xf numFmtId="5" fontId="37" fillId="0" borderId="7" xfId="1" applyNumberFormat="1" applyFont="1" applyBorder="1" applyAlignment="1">
      <alignment horizontal="center" vertical="top"/>
    </xf>
    <xf numFmtId="164" fontId="33" fillId="0" borderId="0" xfId="0" applyNumberFormat="1" applyFont="1" applyAlignment="1">
      <alignment vertical="top"/>
    </xf>
    <xf numFmtId="164" fontId="34" fillId="0" borderId="0" xfId="0" applyNumberFormat="1" applyFont="1" applyAlignment="1">
      <alignment vertical="top"/>
    </xf>
    <xf numFmtId="164" fontId="37" fillId="0" borderId="1" xfId="0" applyNumberFormat="1" applyFont="1" applyBorder="1" applyAlignment="1">
      <alignment horizontal="center" vertical="top"/>
    </xf>
    <xf numFmtId="5" fontId="26" fillId="0" borderId="10" xfId="0" applyNumberFormat="1" applyFont="1" applyBorder="1" applyAlignment="1">
      <alignment vertical="top"/>
    </xf>
    <xf numFmtId="5" fontId="26" fillId="0" borderId="1" xfId="0" applyNumberFormat="1" applyFont="1" applyBorder="1" applyAlignment="1">
      <alignment vertical="top"/>
    </xf>
    <xf numFmtId="10" fontId="32" fillId="0" borderId="1" xfId="0" applyNumberFormat="1" applyFont="1" applyBorder="1" applyAlignment="1">
      <alignment horizontal="center" vertical="top"/>
    </xf>
    <xf numFmtId="5" fontId="37" fillId="0" borderId="1" xfId="1" applyNumberFormat="1" applyFont="1" applyBorder="1" applyAlignment="1">
      <alignment vertical="top"/>
    </xf>
    <xf numFmtId="0" fontId="36" fillId="0" borderId="0" xfId="0" applyFont="1" applyAlignment="1">
      <alignment horizontal="right" vertical="top"/>
    </xf>
    <xf numFmtId="5" fontId="37" fillId="0" borderId="1" xfId="0" applyNumberFormat="1" applyFont="1" applyBorder="1" applyAlignment="1">
      <alignment vertical="top"/>
    </xf>
    <xf numFmtId="37" fontId="6" fillId="0" borderId="7" xfId="0" applyNumberFormat="1" applyFont="1" applyFill="1" applyBorder="1" applyAlignment="1">
      <alignment vertical="center"/>
    </xf>
    <xf numFmtId="38" fontId="6" fillId="2" borderId="7" xfId="0" applyNumberFormat="1" applyFont="1" applyFill="1" applyBorder="1" applyAlignment="1">
      <alignment horizontal="center" vertical="top"/>
    </xf>
    <xf numFmtId="165" fontId="5" fillId="0" borderId="13" xfId="2" applyNumberFormat="1" applyFont="1" applyFill="1" applyBorder="1" applyAlignment="1">
      <alignment horizontal="right" vertical="center"/>
    </xf>
    <xf numFmtId="39" fontId="6" fillId="0" borderId="7" xfId="0" applyNumberFormat="1" applyFont="1" applyFill="1" applyBorder="1" applyAlignment="1">
      <alignment vertical="top"/>
    </xf>
    <xf numFmtId="164" fontId="7" fillId="0" borderId="0" xfId="1" applyNumberFormat="1" applyFont="1" applyFill="1" applyBorder="1" applyAlignment="1">
      <alignment horizontal="center" vertical="top"/>
    </xf>
    <xf numFmtId="164" fontId="6" fillId="2" borderId="0" xfId="0" applyNumberFormat="1" applyFont="1" applyFill="1" applyAlignment="1">
      <alignment vertical="top"/>
    </xf>
    <xf numFmtId="0" fontId="6" fillId="2" borderId="0" xfId="0" applyFont="1" applyFill="1" applyAlignment="1">
      <alignment vertical="top"/>
    </xf>
    <xf numFmtId="0" fontId="6" fillId="2" borderId="0" xfId="0" applyFont="1" applyFill="1" applyAlignment="1">
      <alignment horizontal="center" vertical="top"/>
    </xf>
    <xf numFmtId="165" fontId="6" fillId="2" borderId="0" xfId="0" applyNumberFormat="1" applyFont="1" applyFill="1" applyAlignment="1">
      <alignment horizontal="center" vertical="top"/>
    </xf>
    <xf numFmtId="38" fontId="7" fillId="2" borderId="0" xfId="1" applyNumberFormat="1" applyFont="1" applyFill="1" applyBorder="1" applyAlignment="1">
      <alignment vertical="top"/>
    </xf>
    <xf numFmtId="38" fontId="7" fillId="2" borderId="0" xfId="1" applyNumberFormat="1" applyFont="1" applyFill="1" applyBorder="1" applyAlignment="1">
      <alignment horizontal="center" vertical="top"/>
    </xf>
    <xf numFmtId="165" fontId="7" fillId="2" borderId="0" xfId="1" applyNumberFormat="1" applyFont="1" applyFill="1" applyBorder="1" applyAlignment="1">
      <alignment horizontal="right" vertical="top"/>
    </xf>
    <xf numFmtId="165" fontId="7" fillId="2" borderId="0" xfId="1" applyNumberFormat="1" applyFont="1" applyFill="1" applyBorder="1" applyAlignment="1">
      <alignment horizontal="left" vertical="top"/>
    </xf>
    <xf numFmtId="165" fontId="6" fillId="2" borderId="0" xfId="0" applyNumberFormat="1" applyFont="1" applyFill="1" applyAlignment="1">
      <alignment vertical="top"/>
    </xf>
    <xf numFmtId="17" fontId="5" fillId="2" borderId="0" xfId="0" applyNumberFormat="1" applyFont="1" applyFill="1" applyBorder="1" applyAlignment="1">
      <alignment vertical="top"/>
    </xf>
    <xf numFmtId="165" fontId="6" fillId="2" borderId="0" xfId="0" applyNumberFormat="1" applyFont="1" applyFill="1" applyBorder="1" applyAlignment="1">
      <alignment horizontal="right" vertical="top"/>
    </xf>
    <xf numFmtId="173" fontId="6" fillId="2" borderId="1" xfId="2" applyNumberFormat="1" applyFont="1" applyFill="1" applyBorder="1" applyAlignment="1">
      <alignment horizontal="right" vertical="top"/>
    </xf>
    <xf numFmtId="0" fontId="6" fillId="2" borderId="0" xfId="0" applyFont="1" applyFill="1" applyAlignment="1">
      <alignment horizontal="right" vertical="top"/>
    </xf>
    <xf numFmtId="174" fontId="6" fillId="2" borderId="1" xfId="2" applyNumberFormat="1" applyFont="1" applyFill="1" applyBorder="1" applyAlignment="1">
      <alignment horizontal="center" vertical="top"/>
    </xf>
    <xf numFmtId="174" fontId="6" fillId="2" borderId="1" xfId="2" applyNumberFormat="1" applyFont="1" applyFill="1" applyBorder="1" applyAlignment="1">
      <alignment vertical="top"/>
    </xf>
    <xf numFmtId="17" fontId="6" fillId="2" borderId="0" xfId="0" applyNumberFormat="1" applyFont="1" applyFill="1" applyBorder="1" applyAlignment="1">
      <alignment vertical="top"/>
    </xf>
    <xf numFmtId="0" fontId="6" fillId="2" borderId="0" xfId="0" applyFont="1" applyFill="1" applyBorder="1" applyAlignment="1">
      <alignment horizontal="right" vertical="top"/>
    </xf>
    <xf numFmtId="164" fontId="6" fillId="2" borderId="0" xfId="0" applyNumberFormat="1" applyFont="1" applyFill="1" applyBorder="1" applyAlignment="1">
      <alignment horizontal="center" vertical="top"/>
    </xf>
    <xf numFmtId="165" fontId="6" fillId="2" borderId="0" xfId="1" applyNumberFormat="1" applyFont="1" applyFill="1" applyBorder="1" applyAlignment="1">
      <alignment horizontal="center" vertical="top"/>
    </xf>
    <xf numFmtId="164" fontId="17" fillId="2" borderId="0" xfId="0" applyNumberFormat="1" applyFont="1" applyFill="1" applyBorder="1" applyAlignment="1">
      <alignment horizontal="center" vertical="top"/>
    </xf>
    <xf numFmtId="0" fontId="6" fillId="2" borderId="0" xfId="0" applyFont="1" applyFill="1" applyBorder="1" applyAlignment="1">
      <alignment vertical="top"/>
    </xf>
    <xf numFmtId="165" fontId="6" fillId="2" borderId="0" xfId="0" applyNumberFormat="1" applyFont="1" applyFill="1" applyAlignment="1">
      <alignment horizontal="right" vertical="top"/>
    </xf>
    <xf numFmtId="165" fontId="6" fillId="2" borderId="0" xfId="0" applyNumberFormat="1" applyFont="1" applyFill="1" applyBorder="1" applyAlignment="1">
      <alignment vertical="top"/>
    </xf>
    <xf numFmtId="167" fontId="6" fillId="2" borderId="0" xfId="0" applyNumberFormat="1" applyFont="1" applyFill="1" applyBorder="1" applyAlignment="1">
      <alignment vertical="top"/>
    </xf>
    <xf numFmtId="164" fontId="6" fillId="2" borderId="0" xfId="0" applyNumberFormat="1" applyFont="1" applyFill="1" applyBorder="1" applyAlignment="1">
      <alignment vertical="top"/>
    </xf>
    <xf numFmtId="0" fontId="6" fillId="2" borderId="0" xfId="5" applyFont="1" applyFill="1" applyAlignment="1">
      <alignment vertical="top"/>
    </xf>
    <xf numFmtId="165" fontId="5" fillId="2" borderId="0" xfId="5" applyNumberFormat="1" applyFont="1" applyFill="1" applyBorder="1" applyAlignment="1">
      <alignment horizontal="right" vertical="top"/>
    </xf>
    <xf numFmtId="165" fontId="6" fillId="2" borderId="0" xfId="5" applyNumberFormat="1" applyFont="1" applyFill="1" applyAlignment="1">
      <alignment horizontal="right" vertical="top"/>
    </xf>
    <xf numFmtId="165" fontId="6" fillId="2" borderId="0" xfId="5" applyNumberFormat="1" applyFont="1" applyFill="1" applyBorder="1" applyAlignment="1">
      <alignment horizontal="right" vertical="top"/>
    </xf>
    <xf numFmtId="0" fontId="6" fillId="2" borderId="1" xfId="5" applyNumberFormat="1" applyFont="1" applyFill="1" applyBorder="1" applyAlignment="1">
      <alignment horizontal="center" vertical="top"/>
    </xf>
    <xf numFmtId="0" fontId="6" fillId="2" borderId="16" xfId="5" applyNumberFormat="1" applyFont="1" applyFill="1" applyBorder="1" applyAlignment="1">
      <alignment horizontal="center" vertical="top"/>
    </xf>
    <xf numFmtId="164" fontId="6" fillId="2" borderId="0" xfId="2" applyNumberFormat="1" applyFont="1" applyFill="1" applyBorder="1" applyAlignment="1">
      <alignment vertical="top"/>
    </xf>
    <xf numFmtId="6" fontId="6" fillId="2" borderId="0" xfId="0" applyNumberFormat="1" applyFont="1" applyFill="1" applyBorder="1" applyAlignment="1">
      <alignment vertical="top"/>
    </xf>
    <xf numFmtId="0" fontId="13" fillId="2" borderId="0" xfId="0" applyFont="1" applyFill="1" applyBorder="1" applyAlignment="1">
      <alignment vertical="top" wrapText="1"/>
    </xf>
    <xf numFmtId="0" fontId="5" fillId="2" borderId="0" xfId="0" applyFont="1" applyFill="1" applyAlignment="1">
      <alignment vertical="top" wrapText="1"/>
    </xf>
    <xf numFmtId="37" fontId="5" fillId="2" borderId="0" xfId="0" applyNumberFormat="1" applyFont="1" applyFill="1" applyBorder="1" applyAlignment="1">
      <alignment vertical="top"/>
    </xf>
    <xf numFmtId="165" fontId="17" fillId="2" borderId="0" xfId="0" applyNumberFormat="1" applyFont="1" applyFill="1" applyBorder="1" applyAlignment="1">
      <alignment horizontal="right" vertical="top"/>
    </xf>
    <xf numFmtId="165" fontId="14" fillId="2" borderId="0" xfId="1" applyNumberFormat="1" applyFont="1" applyFill="1" applyBorder="1" applyAlignment="1">
      <alignment vertical="top"/>
    </xf>
    <xf numFmtId="37" fontId="5" fillId="2" borderId="0" xfId="0" applyNumberFormat="1" applyFont="1" applyFill="1" applyBorder="1" applyAlignment="1">
      <alignment horizontal="left" vertical="top"/>
    </xf>
    <xf numFmtId="0" fontId="6" fillId="2" borderId="0" xfId="0" applyFont="1" applyFill="1" applyBorder="1" applyAlignment="1">
      <alignment horizontal="center" vertical="top"/>
    </xf>
    <xf numFmtId="0" fontId="13" fillId="2" borderId="0" xfId="0" applyFont="1" applyFill="1" applyAlignment="1">
      <alignment horizontal="center" vertical="top" wrapText="1"/>
    </xf>
    <xf numFmtId="0" fontId="6" fillId="2" borderId="0" xfId="0" applyFont="1" applyFill="1" applyAlignment="1">
      <alignment vertical="top" wrapText="1"/>
    </xf>
    <xf numFmtId="39" fontId="6" fillId="2" borderId="0" xfId="0" applyNumberFormat="1" applyFont="1" applyFill="1" applyBorder="1" applyAlignment="1">
      <alignment vertical="top"/>
    </xf>
    <xf numFmtId="165" fontId="6" fillId="2" borderId="0" xfId="2" applyNumberFormat="1" applyFont="1" applyFill="1" applyBorder="1" applyAlignment="1">
      <alignment horizontal="right" vertical="top"/>
    </xf>
    <xf numFmtId="165" fontId="6" fillId="2" borderId="0" xfId="0" applyNumberFormat="1" applyFont="1" applyFill="1" applyBorder="1" applyAlignment="1">
      <alignment horizontal="center" vertical="top"/>
    </xf>
    <xf numFmtId="41" fontId="6" fillId="2" borderId="0" xfId="2" applyNumberFormat="1" applyFont="1" applyFill="1" applyBorder="1" applyAlignment="1">
      <alignment horizontal="right" vertical="top"/>
    </xf>
    <xf numFmtId="41" fontId="6" fillId="2" borderId="0" xfId="0" applyNumberFormat="1" applyFont="1" applyFill="1" applyBorder="1" applyAlignment="1">
      <alignment horizontal="center" vertical="top"/>
    </xf>
    <xf numFmtId="39" fontId="5" fillId="2" borderId="0" xfId="0" applyNumberFormat="1" applyFont="1" applyFill="1" applyBorder="1" applyAlignment="1">
      <alignment horizontal="right" vertical="top"/>
    </xf>
    <xf numFmtId="165" fontId="5" fillId="2" borderId="10" xfId="2" applyNumberFormat="1" applyFont="1" applyFill="1" applyBorder="1" applyAlignment="1">
      <alignment horizontal="right" vertical="top"/>
    </xf>
    <xf numFmtId="165" fontId="5" fillId="2" borderId="10" xfId="2" applyNumberFormat="1" applyFont="1" applyFill="1" applyBorder="1" applyAlignment="1">
      <alignment vertical="top"/>
    </xf>
    <xf numFmtId="7" fontId="6" fillId="2" borderId="0" xfId="0" applyNumberFormat="1" applyFont="1" applyFill="1" applyBorder="1" applyAlignment="1">
      <alignment horizontal="center" vertical="top"/>
    </xf>
    <xf numFmtId="39" fontId="5" fillId="2" borderId="0" xfId="0" applyNumberFormat="1" applyFont="1" applyFill="1" applyBorder="1" applyAlignment="1">
      <alignment vertical="top"/>
    </xf>
    <xf numFmtId="41" fontId="6" fillId="2" borderId="1" xfId="2" applyNumberFormat="1" applyFont="1" applyFill="1" applyBorder="1" applyAlignment="1">
      <alignment horizontal="right" vertical="top"/>
    </xf>
    <xf numFmtId="41" fontId="6" fillId="2" borderId="1" xfId="0" applyNumberFormat="1" applyFont="1" applyFill="1" applyBorder="1" applyAlignment="1">
      <alignment horizontal="center" vertical="top"/>
    </xf>
    <xf numFmtId="165" fontId="5" fillId="2" borderId="0" xfId="2" applyNumberFormat="1" applyFont="1" applyFill="1" applyBorder="1" applyAlignment="1">
      <alignment horizontal="right" vertical="top"/>
    </xf>
    <xf numFmtId="165" fontId="5" fillId="2" borderId="0" xfId="2" applyNumberFormat="1" applyFont="1" applyFill="1" applyBorder="1" applyAlignment="1">
      <alignment vertical="top"/>
    </xf>
    <xf numFmtId="39" fontId="5" fillId="2" borderId="0" xfId="0" applyNumberFormat="1" applyFont="1" applyFill="1" applyBorder="1" applyAlignment="1">
      <alignment horizontal="right" vertical="top" wrapText="1"/>
    </xf>
    <xf numFmtId="165" fontId="5" fillId="2" borderId="18" xfId="2" applyNumberFormat="1" applyFont="1" applyFill="1" applyBorder="1" applyAlignment="1">
      <alignment horizontal="right" vertical="top"/>
    </xf>
    <xf numFmtId="39" fontId="6" fillId="2" borderId="0" xfId="5" applyNumberFormat="1" applyFont="1" applyFill="1" applyBorder="1" applyAlignment="1">
      <alignment vertical="top"/>
    </xf>
    <xf numFmtId="39" fontId="13" fillId="2" borderId="0" xfId="5" applyNumberFormat="1" applyFont="1" applyFill="1" applyBorder="1" applyAlignment="1">
      <alignment horizontal="center" vertical="top"/>
    </xf>
    <xf numFmtId="165" fontId="6" fillId="2" borderId="0" xfId="2" applyNumberFormat="1" applyFont="1" applyFill="1" applyAlignment="1">
      <alignment vertical="center" wrapText="1"/>
    </xf>
    <xf numFmtId="41" fontId="6" fillId="2" borderId="0" xfId="5" applyNumberFormat="1" applyFont="1" applyFill="1" applyAlignment="1">
      <alignment vertical="center" wrapText="1"/>
    </xf>
    <xf numFmtId="0" fontId="6" fillId="2" borderId="0" xfId="0" applyFont="1" applyFill="1" applyBorder="1" applyAlignment="1">
      <alignment horizontal="left" vertical="top"/>
    </xf>
    <xf numFmtId="43" fontId="6" fillId="2" borderId="0" xfId="1" applyFont="1" applyFill="1" applyAlignment="1">
      <alignment vertical="top"/>
    </xf>
    <xf numFmtId="164" fontId="6" fillId="2" borderId="0" xfId="1" applyNumberFormat="1" applyFont="1" applyFill="1" applyAlignment="1">
      <alignment vertical="top"/>
    </xf>
    <xf numFmtId="44" fontId="6" fillId="2" borderId="0" xfId="0" applyNumberFormat="1" applyFont="1" applyFill="1" applyBorder="1" applyAlignment="1">
      <alignment horizontal="left" vertical="top"/>
    </xf>
    <xf numFmtId="39" fontId="6" fillId="2" borderId="0" xfId="5" applyNumberFormat="1" applyFont="1" applyFill="1" applyBorder="1" applyAlignment="1">
      <alignment horizontal="left" vertical="top"/>
    </xf>
    <xf numFmtId="165" fontId="5" fillId="2" borderId="0" xfId="2" applyNumberFormat="1" applyFont="1" applyFill="1" applyAlignment="1">
      <alignment horizontal="right" vertical="top" wrapText="1"/>
    </xf>
    <xf numFmtId="41" fontId="6" fillId="2" borderId="0" xfId="5" applyNumberFormat="1" applyFont="1" applyFill="1" applyAlignment="1">
      <alignment horizontal="right" vertical="top" wrapText="1"/>
    </xf>
    <xf numFmtId="165" fontId="5" fillId="2" borderId="18" xfId="2" applyNumberFormat="1" applyFont="1" applyFill="1" applyBorder="1" applyAlignment="1">
      <alignment horizontal="right" vertical="top" wrapText="1"/>
    </xf>
    <xf numFmtId="39" fontId="13" fillId="2" borderId="0" xfId="5" applyNumberFormat="1" applyFont="1" applyFill="1" applyBorder="1" applyAlignment="1">
      <alignment vertical="top"/>
    </xf>
    <xf numFmtId="165" fontId="13" fillId="2" borderId="0" xfId="5" applyNumberFormat="1" applyFont="1" applyFill="1" applyAlignment="1">
      <alignment horizontal="center" vertical="top" wrapText="1"/>
    </xf>
    <xf numFmtId="3" fontId="6" fillId="2" borderId="0" xfId="5" applyNumberFormat="1" applyFont="1" applyFill="1" applyBorder="1" applyAlignment="1">
      <alignment vertical="top"/>
    </xf>
    <xf numFmtId="41" fontId="6" fillId="2" borderId="1" xfId="0" applyNumberFormat="1" applyFont="1" applyFill="1" applyBorder="1" applyAlignment="1">
      <alignment horizontal="right" vertical="top"/>
    </xf>
    <xf numFmtId="39" fontId="6" fillId="2" borderId="0" xfId="0" applyNumberFormat="1" applyFont="1" applyFill="1" applyBorder="1" applyAlignment="1">
      <alignment horizontal="centerContinuous" vertical="top"/>
    </xf>
    <xf numFmtId="3" fontId="5" fillId="2" borderId="0" xfId="5" applyNumberFormat="1" applyFont="1" applyFill="1" applyBorder="1" applyAlignment="1">
      <alignment horizontal="left" vertical="top"/>
    </xf>
    <xf numFmtId="165" fontId="14" fillId="2" borderId="0" xfId="1" applyNumberFormat="1" applyFont="1" applyFill="1" applyBorder="1" applyAlignment="1">
      <alignment horizontal="right" vertical="top"/>
    </xf>
    <xf numFmtId="6" fontId="6" fillId="2" borderId="0" xfId="1" applyNumberFormat="1" applyFont="1" applyFill="1" applyAlignment="1">
      <alignment vertical="top"/>
    </xf>
    <xf numFmtId="165" fontId="13" fillId="2" borderId="0" xfId="0" applyNumberFormat="1" applyFont="1" applyFill="1" applyBorder="1" applyAlignment="1">
      <alignment horizontal="center" vertical="top"/>
    </xf>
    <xf numFmtId="6" fontId="6" fillId="2" borderId="0" xfId="0" applyNumberFormat="1" applyFont="1" applyFill="1" applyAlignment="1">
      <alignment vertical="top"/>
    </xf>
    <xf numFmtId="165" fontId="6" fillId="2" borderId="0" xfId="2" applyNumberFormat="1" applyFont="1" applyFill="1" applyAlignment="1">
      <alignment horizontal="right" vertical="top"/>
    </xf>
    <xf numFmtId="43" fontId="6" fillId="2" borderId="0" xfId="1" applyFont="1" applyFill="1" applyBorder="1" applyAlignment="1">
      <alignment vertical="top"/>
    </xf>
    <xf numFmtId="3" fontId="5" fillId="2" borderId="0" xfId="5" applyNumberFormat="1" applyFont="1" applyFill="1" applyBorder="1" applyAlignment="1">
      <alignment vertical="top"/>
    </xf>
    <xf numFmtId="165" fontId="5" fillId="2" borderId="16" xfId="2" applyNumberFormat="1" applyFont="1" applyFill="1" applyBorder="1" applyAlignment="1">
      <alignment horizontal="right" vertical="top"/>
    </xf>
    <xf numFmtId="0" fontId="5" fillId="2" borderId="0" xfId="0" applyFont="1" applyFill="1" applyAlignment="1">
      <alignment horizontal="left" vertical="top" indent="1"/>
    </xf>
    <xf numFmtId="170" fontId="6" fillId="2" borderId="0" xfId="2" applyNumberFormat="1" applyFont="1" applyFill="1" applyBorder="1" applyAlignment="1">
      <alignment horizontal="right" vertical="top"/>
    </xf>
    <xf numFmtId="10" fontId="6" fillId="2" borderId="0" xfId="3" applyNumberFormat="1" applyFont="1" applyFill="1" applyBorder="1" applyAlignment="1">
      <alignment horizontal="right" vertical="top"/>
    </xf>
    <xf numFmtId="39" fontId="17" fillId="2" borderId="0" xfId="0" applyNumberFormat="1" applyFont="1" applyFill="1" applyBorder="1" applyAlignment="1">
      <alignment horizontal="center" vertical="top"/>
    </xf>
    <xf numFmtId="10" fontId="21" fillId="2" borderId="0" xfId="3" applyNumberFormat="1" applyFont="1" applyFill="1" applyBorder="1" applyAlignment="1">
      <alignment vertical="top"/>
    </xf>
    <xf numFmtId="39" fontId="13" fillId="2" borderId="0" xfId="0" applyNumberFormat="1" applyFont="1" applyFill="1" applyBorder="1" applyAlignment="1">
      <alignment horizontal="center" vertical="top"/>
    </xf>
    <xf numFmtId="39" fontId="5" fillId="2" borderId="0" xfId="0" applyNumberFormat="1" applyFont="1" applyFill="1" applyBorder="1" applyAlignment="1">
      <alignment horizontal="left" vertical="top"/>
    </xf>
    <xf numFmtId="165" fontId="5" fillId="2" borderId="0" xfId="0" applyNumberFormat="1" applyFont="1" applyFill="1" applyBorder="1" applyAlignment="1">
      <alignment horizontal="right" vertical="top"/>
    </xf>
    <xf numFmtId="10" fontId="6" fillId="2" borderId="0" xfId="3" applyNumberFormat="1" applyFont="1" applyFill="1" applyBorder="1" applyAlignment="1">
      <alignment vertical="top"/>
    </xf>
    <xf numFmtId="43" fontId="6" fillId="2" borderId="0" xfId="0" applyNumberFormat="1" applyFont="1" applyFill="1" applyAlignment="1">
      <alignment vertical="top"/>
    </xf>
    <xf numFmtId="165" fontId="5" fillId="2" borderId="0" xfId="0" applyNumberFormat="1" applyFont="1" applyFill="1" applyAlignment="1">
      <alignment vertical="top"/>
    </xf>
    <xf numFmtId="39" fontId="6" fillId="2" borderId="0" xfId="0" applyNumberFormat="1" applyFont="1" applyFill="1" applyBorder="1" applyAlignment="1">
      <alignment horizontal="left" vertical="top" wrapText="1"/>
    </xf>
    <xf numFmtId="0" fontId="5" fillId="2" borderId="0" xfId="0" applyFont="1" applyFill="1" applyBorder="1" applyAlignment="1">
      <alignment vertical="top"/>
    </xf>
    <xf numFmtId="165" fontId="6" fillId="2" borderId="0" xfId="1" applyNumberFormat="1" applyFont="1" applyFill="1" applyBorder="1" applyAlignment="1">
      <alignment vertical="top"/>
    </xf>
    <xf numFmtId="164" fontId="6" fillId="2" borderId="0" xfId="1" applyNumberFormat="1" applyFont="1" applyFill="1" applyBorder="1" applyAlignment="1">
      <alignment vertical="top"/>
    </xf>
    <xf numFmtId="37" fontId="47" fillId="2" borderId="1" xfId="0" applyNumberFormat="1" applyFont="1" applyFill="1" applyBorder="1" applyAlignment="1">
      <alignment vertical="center"/>
    </xf>
    <xf numFmtId="165" fontId="47" fillId="2" borderId="1" xfId="0" applyNumberFormat="1" applyFont="1" applyFill="1" applyBorder="1" applyAlignment="1">
      <alignment vertical="center"/>
    </xf>
    <xf numFmtId="37" fontId="6" fillId="2" borderId="0" xfId="0" applyNumberFormat="1" applyFont="1" applyFill="1" applyBorder="1" applyAlignment="1">
      <alignment vertical="center"/>
    </xf>
    <xf numFmtId="165" fontId="6" fillId="2" borderId="0" xfId="0" applyNumberFormat="1" applyFont="1" applyFill="1" applyBorder="1" applyAlignment="1">
      <alignment vertical="center"/>
    </xf>
    <xf numFmtId="165" fontId="6" fillId="2" borderId="0" xfId="0" applyNumberFormat="1" applyFont="1" applyFill="1" applyBorder="1" applyAlignment="1">
      <alignment horizontal="center" vertical="center"/>
    </xf>
    <xf numFmtId="37" fontId="6" fillId="2" borderId="0" xfId="0" applyNumberFormat="1" applyFont="1" applyFill="1" applyAlignment="1">
      <alignment vertical="center"/>
    </xf>
    <xf numFmtId="165" fontId="6" fillId="2" borderId="0" xfId="0" applyNumberFormat="1" applyFont="1" applyFill="1" applyAlignment="1">
      <alignment vertical="center"/>
    </xf>
    <xf numFmtId="37" fontId="6" fillId="2" borderId="1" xfId="2" applyNumberFormat="1" applyFont="1" applyFill="1" applyBorder="1" applyAlignment="1">
      <alignment vertical="center"/>
    </xf>
    <xf numFmtId="165" fontId="6" fillId="2" borderId="1" xfId="2" applyNumberFormat="1" applyFont="1" applyFill="1" applyBorder="1" applyAlignment="1">
      <alignment vertical="center"/>
    </xf>
    <xf numFmtId="165" fontId="5" fillId="2" borderId="1" xfId="2" applyNumberFormat="1" applyFont="1" applyFill="1" applyBorder="1" applyAlignment="1">
      <alignment horizontal="center" vertical="center"/>
    </xf>
    <xf numFmtId="165" fontId="6" fillId="2" borderId="0" xfId="2" applyNumberFormat="1" applyFont="1" applyFill="1" applyBorder="1" applyAlignment="1">
      <alignment horizontal="center" vertical="center"/>
    </xf>
    <xf numFmtId="165" fontId="6" fillId="2" borderId="0" xfId="1" applyNumberFormat="1" applyFont="1" applyFill="1" applyAlignment="1">
      <alignment vertical="top"/>
    </xf>
    <xf numFmtId="10" fontId="58" fillId="0" borderId="0" xfId="2" applyNumberFormat="1" applyFont="1" applyBorder="1" applyAlignment="1">
      <alignment horizontal="center" vertical="top" wrapText="1"/>
    </xf>
    <xf numFmtId="5" fontId="31" fillId="0" borderId="0" xfId="0" applyNumberFormat="1" applyFont="1" applyAlignment="1">
      <alignment horizontal="center" vertical="top"/>
    </xf>
    <xf numFmtId="37" fontId="58" fillId="0" borderId="0" xfId="0" applyNumberFormat="1" applyFont="1" applyBorder="1" applyAlignment="1">
      <alignment horizontal="center" vertical="top" wrapText="1"/>
    </xf>
    <xf numFmtId="0" fontId="6" fillId="0" borderId="0" xfId="0" applyFont="1" applyFill="1" applyAlignment="1">
      <alignment vertical="top" wrapText="1"/>
    </xf>
    <xf numFmtId="38" fontId="63" fillId="2" borderId="0" xfId="1" applyNumberFormat="1" applyFont="1" applyFill="1" applyBorder="1" applyAlignment="1">
      <alignment vertical="center" wrapText="1"/>
    </xf>
    <xf numFmtId="167" fontId="6" fillId="2" borderId="10" xfId="2" applyNumberFormat="1" applyFont="1" applyFill="1" applyBorder="1" applyAlignment="1">
      <alignment horizontal="right" vertical="top"/>
    </xf>
    <xf numFmtId="165" fontId="6" fillId="2" borderId="0" xfId="2" applyNumberFormat="1" applyFont="1" applyFill="1" applyBorder="1" applyAlignment="1">
      <alignment vertical="top"/>
    </xf>
    <xf numFmtId="49" fontId="6" fillId="2" borderId="7" xfId="2" applyNumberFormat="1" applyFont="1" applyFill="1" applyBorder="1" applyAlignment="1">
      <alignment horizontal="center" vertical="top"/>
    </xf>
    <xf numFmtId="38" fontId="5" fillId="0" borderId="0" xfId="2" applyNumberFormat="1" applyFont="1" applyFill="1" applyBorder="1" applyAlignment="1">
      <alignment horizontal="right" vertical="center"/>
    </xf>
    <xf numFmtId="0" fontId="20" fillId="0" borderId="1" xfId="0" applyFont="1" applyBorder="1" applyAlignment="1">
      <alignment horizontal="right"/>
    </xf>
    <xf numFmtId="0" fontId="9" fillId="0" borderId="13" xfId="0" applyFont="1" applyBorder="1"/>
    <xf numFmtId="0" fontId="9" fillId="0" borderId="14" xfId="0" applyFont="1" applyBorder="1"/>
    <xf numFmtId="38" fontId="10" fillId="0" borderId="0" xfId="0" applyNumberFormat="1" applyFont="1" applyFill="1" applyAlignment="1">
      <alignment horizontal="center" vertical="center"/>
    </xf>
    <xf numFmtId="37" fontId="6" fillId="0" borderId="6" xfId="0" applyNumberFormat="1" applyFont="1" applyFill="1" applyBorder="1" applyAlignment="1">
      <alignment horizontal="left" vertical="center"/>
    </xf>
    <xf numFmtId="37" fontId="10" fillId="0" borderId="0" xfId="0" applyNumberFormat="1" applyFont="1" applyFill="1" applyBorder="1" applyAlignment="1">
      <alignment horizontal="left" vertical="center"/>
    </xf>
    <xf numFmtId="164" fontId="6" fillId="2" borderId="1" xfId="0" applyNumberFormat="1" applyFont="1" applyFill="1" applyBorder="1" applyAlignment="1">
      <alignment vertical="top"/>
    </xf>
    <xf numFmtId="0" fontId="65" fillId="0" borderId="0" xfId="0" applyFont="1" applyAlignment="1">
      <alignment vertical="top"/>
    </xf>
    <xf numFmtId="39" fontId="5" fillId="0" borderId="0" xfId="0" applyNumberFormat="1" applyFont="1" applyFill="1" applyBorder="1" applyAlignment="1">
      <alignment horizontal="right" vertical="top"/>
    </xf>
    <xf numFmtId="0" fontId="6" fillId="0" borderId="0" xfId="0" applyFont="1" applyFill="1" applyAlignment="1">
      <alignment horizontal="left" vertical="top"/>
    </xf>
    <xf numFmtId="0" fontId="15" fillId="0" borderId="0" xfId="0" applyFont="1" applyAlignment="1">
      <alignment horizontal="left"/>
    </xf>
    <xf numFmtId="0" fontId="16" fillId="0" borderId="0" xfId="0" applyFont="1" applyAlignment="1">
      <alignment vertical="top"/>
    </xf>
    <xf numFmtId="0" fontId="16" fillId="0" borderId="0" xfId="0" applyFont="1" applyBorder="1" applyAlignment="1"/>
    <xf numFmtId="0" fontId="37" fillId="0" borderId="10" xfId="0" applyFont="1" applyFill="1" applyBorder="1" applyAlignment="1">
      <alignment vertical="top"/>
    </xf>
    <xf numFmtId="5" fontId="65" fillId="0" borderId="0" xfId="0" applyNumberFormat="1" applyFont="1" applyAlignment="1">
      <alignment vertical="top"/>
    </xf>
    <xf numFmtId="37" fontId="5" fillId="2" borderId="10" xfId="0" applyNumberFormat="1" applyFont="1" applyFill="1" applyBorder="1" applyAlignment="1">
      <alignment vertical="top"/>
    </xf>
    <xf numFmtId="37" fontId="5" fillId="2" borderId="12" xfId="0" applyNumberFormat="1" applyFont="1" applyFill="1" applyBorder="1" applyAlignment="1">
      <alignment vertical="top"/>
    </xf>
    <xf numFmtId="49" fontId="65" fillId="0" borderId="0" xfId="0" applyNumberFormat="1" applyFont="1" applyAlignment="1">
      <alignment horizontal="center" vertical="top"/>
    </xf>
    <xf numFmtId="0" fontId="66" fillId="0" borderId="0" xfId="0" applyFont="1" applyAlignment="1">
      <alignment horizontal="center" vertical="top"/>
    </xf>
    <xf numFmtId="0" fontId="65" fillId="0" borderId="0" xfId="0" applyFont="1" applyAlignment="1">
      <alignment horizontal="center" vertical="top"/>
    </xf>
    <xf numFmtId="166" fontId="65" fillId="0" borderId="0" xfId="0" applyNumberFormat="1" applyFont="1" applyAlignment="1">
      <alignment horizontal="left" vertical="top"/>
    </xf>
    <xf numFmtId="0" fontId="65" fillId="0" borderId="0" xfId="0" applyFont="1" applyAlignment="1">
      <alignment horizontal="left" vertical="top"/>
    </xf>
    <xf numFmtId="49" fontId="65" fillId="0" borderId="0" xfId="0" applyNumberFormat="1" applyFont="1" applyAlignment="1">
      <alignment horizontal="right" vertical="top"/>
    </xf>
    <xf numFmtId="0" fontId="66" fillId="0" borderId="0" xfId="0" applyFont="1" applyAlignment="1">
      <alignment horizontal="centerContinuous" vertical="top"/>
    </xf>
    <xf numFmtId="0" fontId="66" fillId="0" borderId="0" xfId="0" applyFont="1" applyAlignment="1">
      <alignment vertical="top"/>
    </xf>
    <xf numFmtId="0" fontId="65" fillId="0" borderId="0" xfId="0" applyFont="1" applyAlignment="1">
      <alignment horizontal="right" vertical="top"/>
    </xf>
    <xf numFmtId="39" fontId="65" fillId="0" borderId="0" xfId="0" applyNumberFormat="1" applyFont="1" applyAlignment="1">
      <alignment vertical="top"/>
    </xf>
    <xf numFmtId="42" fontId="65" fillId="0" borderId="0" xfId="0" applyNumberFormat="1" applyFont="1" applyBorder="1" applyAlignment="1">
      <alignment horizontal="centerContinuous" vertical="top"/>
    </xf>
    <xf numFmtId="0" fontId="65" fillId="0" borderId="0" xfId="0" applyFont="1" applyAlignment="1">
      <alignment horizontal="centerContinuous" vertical="top"/>
    </xf>
    <xf numFmtId="0" fontId="65" fillId="0" borderId="0" xfId="0" applyFont="1" applyBorder="1" applyAlignment="1">
      <alignment vertical="top"/>
    </xf>
    <xf numFmtId="0" fontId="65" fillId="0" borderId="1" xfId="0" applyFont="1" applyBorder="1" applyAlignment="1">
      <alignment vertical="top"/>
    </xf>
    <xf numFmtId="5" fontId="65" fillId="0" borderId="0" xfId="0" applyNumberFormat="1" applyFont="1" applyAlignment="1">
      <alignment horizontal="centerContinuous" vertical="top"/>
    </xf>
    <xf numFmtId="7" fontId="65" fillId="0" borderId="0" xfId="0" applyNumberFormat="1" applyFont="1" applyAlignment="1">
      <alignment horizontal="centerContinuous" vertical="top"/>
    </xf>
    <xf numFmtId="7" fontId="65" fillId="0" borderId="0" xfId="0" applyNumberFormat="1" applyFont="1" applyAlignment="1">
      <alignment horizontal="center" vertical="top"/>
    </xf>
    <xf numFmtId="0" fontId="65" fillId="0" borderId="0" xfId="0" applyFont="1" applyBorder="1" applyAlignment="1">
      <alignment horizontal="center" vertical="top"/>
    </xf>
    <xf numFmtId="0" fontId="66" fillId="0" borderId="0" xfId="0" applyFont="1" applyBorder="1" applyAlignment="1">
      <alignment horizontal="centerContinuous" vertical="top"/>
    </xf>
    <xf numFmtId="0" fontId="66" fillId="0" borderId="0" xfId="0" applyFont="1" applyBorder="1" applyAlignment="1">
      <alignment horizontal="center" vertical="top"/>
    </xf>
    <xf numFmtId="42" fontId="65" fillId="0" borderId="0" xfId="0" applyNumberFormat="1" applyFont="1" applyBorder="1" applyAlignment="1">
      <alignment vertical="top"/>
    </xf>
    <xf numFmtId="5" fontId="65" fillId="0" borderId="0" xfId="0" applyNumberFormat="1" applyFont="1" applyBorder="1" applyAlignment="1">
      <alignment vertical="top"/>
    </xf>
    <xf numFmtId="49" fontId="65" fillId="0" borderId="0" xfId="0" applyNumberFormat="1" applyFont="1" applyAlignment="1">
      <alignment horizontal="left" vertical="top"/>
    </xf>
    <xf numFmtId="42" fontId="66" fillId="0" borderId="18" xfId="0" applyNumberFormat="1" applyFont="1" applyBorder="1" applyAlignment="1">
      <alignment horizontal="centerContinuous" vertical="top"/>
    </xf>
    <xf numFmtId="42" fontId="65" fillId="2" borderId="18" xfId="0" applyNumberFormat="1" applyFont="1" applyFill="1" applyBorder="1" applyAlignment="1">
      <alignment vertical="top"/>
    </xf>
    <xf numFmtId="0" fontId="6" fillId="0" borderId="9" xfId="0" applyFont="1" applyFill="1" applyBorder="1" applyAlignment="1">
      <alignment horizontal="left" vertical="top"/>
    </xf>
    <xf numFmtId="42" fontId="6" fillId="0" borderId="0" xfId="0" applyNumberFormat="1" applyFont="1" applyFill="1" applyAlignment="1">
      <alignment vertical="top"/>
    </xf>
    <xf numFmtId="44" fontId="6" fillId="0" borderId="0" xfId="0" applyNumberFormat="1" applyFont="1" applyFill="1" applyAlignment="1">
      <alignment vertical="top"/>
    </xf>
    <xf numFmtId="3" fontId="5" fillId="2" borderId="7" xfId="2" applyNumberFormat="1" applyFont="1" applyFill="1" applyBorder="1" applyAlignment="1" applyProtection="1">
      <alignment horizontal="right" vertical="top"/>
    </xf>
    <xf numFmtId="3" fontId="6" fillId="2" borderId="7" xfId="1" applyNumberFormat="1" applyFont="1" applyFill="1" applyBorder="1" applyAlignment="1">
      <alignment horizontal="right" vertical="top"/>
    </xf>
    <xf numFmtId="3" fontId="6" fillId="2" borderId="9" xfId="1" applyNumberFormat="1" applyFont="1" applyFill="1" applyBorder="1" applyAlignment="1" applyProtection="1">
      <alignment horizontal="right" vertical="top"/>
      <protection locked="0"/>
    </xf>
    <xf numFmtId="3" fontId="6" fillId="2" borderId="8" xfId="1" applyNumberFormat="1" applyFont="1" applyFill="1" applyBorder="1" applyAlignment="1">
      <alignment horizontal="right" vertical="top"/>
    </xf>
    <xf numFmtId="3" fontId="6" fillId="2" borderId="4" xfId="1" applyNumberFormat="1" applyFont="1" applyFill="1" applyBorder="1" applyAlignment="1" applyProtection="1">
      <alignment horizontal="right" vertical="top"/>
      <protection locked="0"/>
    </xf>
    <xf numFmtId="3" fontId="6" fillId="0" borderId="8" xfId="1" applyNumberFormat="1" applyFont="1" applyFill="1" applyBorder="1" applyAlignment="1">
      <alignment horizontal="right" vertical="top"/>
    </xf>
    <xf numFmtId="164" fontId="5" fillId="2" borderId="13" xfId="0" applyNumberFormat="1" applyFont="1" applyFill="1" applyBorder="1" applyAlignment="1">
      <alignment horizontal="center" vertical="top" wrapText="1"/>
    </xf>
    <xf numFmtId="37" fontId="6" fillId="0" borderId="0" xfId="1" applyNumberFormat="1" applyFont="1" applyFill="1" applyAlignment="1">
      <alignment horizontal="right" vertical="top"/>
    </xf>
    <xf numFmtId="37" fontId="6" fillId="0" borderId="0" xfId="0" applyNumberFormat="1" applyFont="1" applyFill="1" applyAlignment="1">
      <alignment horizontal="center" vertical="top"/>
    </xf>
    <xf numFmtId="37" fontId="6" fillId="0" borderId="0" xfId="0" applyNumberFormat="1" applyFont="1" applyFill="1" applyAlignment="1">
      <alignment horizontal="right" vertical="top"/>
    </xf>
    <xf numFmtId="37" fontId="7" fillId="0" borderId="0" xfId="1" applyNumberFormat="1" applyFont="1" applyFill="1" applyBorder="1" applyAlignment="1">
      <alignment horizontal="right" vertical="top"/>
    </xf>
    <xf numFmtId="37" fontId="7" fillId="0" borderId="0" xfId="1" applyNumberFormat="1" applyFont="1" applyFill="1" applyBorder="1" applyAlignment="1">
      <alignment vertical="top"/>
    </xf>
    <xf numFmtId="37" fontId="7" fillId="0" borderId="0" xfId="1" applyNumberFormat="1" applyFont="1" applyFill="1" applyBorder="1" applyAlignment="1">
      <alignment horizontal="center" vertical="top"/>
    </xf>
    <xf numFmtId="37" fontId="9" fillId="0" borderId="0" xfId="0" applyNumberFormat="1" applyFont="1" applyFill="1" applyAlignment="1">
      <alignment vertical="top"/>
    </xf>
    <xf numFmtId="37" fontId="7" fillId="0" borderId="0" xfId="1" applyNumberFormat="1" applyFont="1" applyFill="1" applyBorder="1" applyAlignment="1">
      <alignment horizontal="left" vertical="top"/>
    </xf>
    <xf numFmtId="37" fontId="5" fillId="0" borderId="7" xfId="1" applyNumberFormat="1" applyFont="1" applyFill="1" applyBorder="1" applyAlignment="1">
      <alignment horizontal="center" vertical="top"/>
    </xf>
    <xf numFmtId="37" fontId="5" fillId="0" borderId="7" xfId="1" applyNumberFormat="1" applyFont="1" applyFill="1" applyBorder="1" applyAlignment="1">
      <alignment horizontal="center" vertical="top" wrapText="1"/>
    </xf>
    <xf numFmtId="37" fontId="5" fillId="0" borderId="7" xfId="0" applyNumberFormat="1" applyFont="1" applyFill="1" applyBorder="1" applyAlignment="1">
      <alignment horizontal="center" vertical="top" wrapText="1"/>
    </xf>
    <xf numFmtId="37" fontId="6" fillId="2" borderId="4" xfId="2" applyNumberFormat="1" applyFont="1" applyFill="1" applyBorder="1" applyAlignment="1" applyProtection="1">
      <alignment horizontal="right" vertical="top"/>
    </xf>
    <xf numFmtId="37" fontId="6" fillId="0" borderId="7" xfId="0" applyNumberFormat="1" applyFont="1" applyFill="1" applyBorder="1" applyAlignment="1">
      <alignment vertical="top" wrapText="1"/>
    </xf>
    <xf numFmtId="37" fontId="6" fillId="2" borderId="10" xfId="1" applyNumberFormat="1" applyFont="1" applyFill="1" applyBorder="1" applyAlignment="1" applyProtection="1">
      <alignment horizontal="right" vertical="top"/>
      <protection locked="0"/>
    </xf>
    <xf numFmtId="37" fontId="6" fillId="0" borderId="7" xfId="1" applyNumberFormat="1" applyFont="1" applyFill="1" applyBorder="1" applyAlignment="1">
      <alignment horizontal="right" vertical="top" wrapText="1"/>
    </xf>
    <xf numFmtId="37" fontId="6" fillId="0" borderId="7" xfId="0" applyNumberFormat="1" applyFont="1" applyFill="1" applyBorder="1" applyAlignment="1">
      <alignment horizontal="right" vertical="top"/>
    </xf>
    <xf numFmtId="37" fontId="6" fillId="2" borderId="7" xfId="1" applyNumberFormat="1" applyFont="1" applyFill="1" applyBorder="1" applyAlignment="1">
      <alignment horizontal="right" vertical="top"/>
    </xf>
    <xf numFmtId="37" fontId="6" fillId="2" borderId="8" xfId="1" applyNumberFormat="1" applyFont="1" applyFill="1" applyBorder="1" applyAlignment="1">
      <alignment horizontal="right" vertical="top"/>
    </xf>
    <xf numFmtId="37" fontId="6" fillId="2" borderId="4" xfId="1" applyNumberFormat="1" applyFont="1" applyFill="1" applyBorder="1" applyAlignment="1" applyProtection="1">
      <alignment horizontal="right" vertical="top"/>
      <protection locked="0"/>
    </xf>
    <xf numFmtId="37" fontId="6" fillId="0" borderId="8" xfId="1" applyNumberFormat="1" applyFont="1" applyFill="1" applyBorder="1" applyAlignment="1">
      <alignment horizontal="right" vertical="top"/>
    </xf>
    <xf numFmtId="37" fontId="5" fillId="0" borderId="4" xfId="1" applyNumberFormat="1" applyFont="1" applyFill="1" applyBorder="1" applyAlignment="1">
      <alignment horizontal="center" vertical="top"/>
    </xf>
    <xf numFmtId="37" fontId="5" fillId="0" borderId="4" xfId="0" applyNumberFormat="1" applyFont="1" applyFill="1" applyBorder="1" applyAlignment="1">
      <alignment horizontal="center" vertical="top"/>
    </xf>
    <xf numFmtId="37" fontId="6" fillId="0" borderId="0" xfId="1" applyNumberFormat="1" applyFont="1" applyFill="1" applyBorder="1" applyAlignment="1">
      <alignment horizontal="right" vertical="top"/>
    </xf>
    <xf numFmtId="37" fontId="5" fillId="0" borderId="0" xfId="1" applyNumberFormat="1" applyFont="1" applyFill="1" applyBorder="1" applyAlignment="1">
      <alignment horizontal="center" vertical="top"/>
    </xf>
    <xf numFmtId="37" fontId="6" fillId="0" borderId="0" xfId="0" applyNumberFormat="1" applyFont="1" applyFill="1" applyBorder="1" applyAlignment="1">
      <alignment horizontal="right" vertical="top"/>
    </xf>
    <xf numFmtId="37" fontId="6" fillId="0" borderId="19" xfId="0" applyNumberFormat="1" applyFont="1" applyFill="1" applyBorder="1" applyAlignment="1">
      <alignment horizontal="right" vertical="top"/>
    </xf>
    <xf numFmtId="37" fontId="0" fillId="0" borderId="0" xfId="0" applyNumberFormat="1" applyBorder="1" applyAlignment="1">
      <alignment vertical="top"/>
    </xf>
    <xf numFmtId="37" fontId="6" fillId="0" borderId="1" xfId="0" applyNumberFormat="1" applyFont="1" applyFill="1" applyBorder="1" applyAlignment="1">
      <alignment horizontal="right" vertical="top"/>
    </xf>
    <xf numFmtId="37" fontId="6" fillId="0" borderId="1" xfId="0" applyNumberFormat="1" applyFont="1" applyFill="1" applyBorder="1" applyAlignment="1">
      <alignment horizontal="left" vertical="top"/>
    </xf>
    <xf numFmtId="37" fontId="6" fillId="0" borderId="0" xfId="1" applyNumberFormat="1" applyFont="1" applyFill="1" applyAlignment="1">
      <alignment horizontal="center" vertical="top"/>
    </xf>
    <xf numFmtId="37" fontId="6" fillId="0" borderId="0" xfId="0" applyNumberFormat="1" applyFont="1" applyFill="1" applyBorder="1" applyAlignment="1">
      <alignment vertical="top"/>
    </xf>
    <xf numFmtId="37" fontId="6" fillId="0" borderId="16" xfId="0" applyNumberFormat="1" applyFont="1" applyFill="1" applyBorder="1" applyAlignment="1">
      <alignment horizontal="left" vertical="top"/>
    </xf>
    <xf numFmtId="37" fontId="6" fillId="0" borderId="0" xfId="0" applyNumberFormat="1" applyFont="1" applyFill="1" applyAlignment="1">
      <alignment horizontal="left" vertical="top"/>
    </xf>
    <xf numFmtId="37" fontId="6" fillId="0" borderId="0" xfId="0" applyNumberFormat="1" applyFont="1" applyFill="1" applyBorder="1" applyAlignment="1">
      <alignment horizontal="center" vertical="top"/>
    </xf>
    <xf numFmtId="37" fontId="6" fillId="0" borderId="0" xfId="0" applyNumberFormat="1" applyFont="1" applyFill="1" applyAlignment="1">
      <alignment vertical="top"/>
    </xf>
    <xf numFmtId="5" fontId="6" fillId="2" borderId="4" xfId="2" applyNumberFormat="1" applyFont="1" applyFill="1" applyBorder="1" applyAlignment="1" applyProtection="1">
      <alignment horizontal="right" vertical="top"/>
    </xf>
    <xf numFmtId="5" fontId="6" fillId="0" borderId="7" xfId="0" applyNumberFormat="1" applyFont="1" applyFill="1" applyBorder="1" applyAlignment="1">
      <alignment vertical="top" wrapText="1"/>
    </xf>
    <xf numFmtId="5" fontId="5" fillId="2" borderId="4" xfId="2" applyNumberFormat="1" applyFont="1" applyFill="1" applyBorder="1" applyAlignment="1" applyProtection="1">
      <alignment horizontal="right" vertical="top"/>
    </xf>
    <xf numFmtId="5" fontId="5" fillId="2" borderId="7" xfId="2" applyNumberFormat="1" applyFont="1" applyFill="1" applyBorder="1" applyAlignment="1" applyProtection="1">
      <alignment horizontal="right" vertical="top"/>
    </xf>
    <xf numFmtId="37" fontId="5" fillId="0" borderId="4" xfId="0" applyNumberFormat="1" applyFont="1" applyFill="1" applyBorder="1" applyAlignment="1">
      <alignment horizontal="right" vertical="top"/>
    </xf>
    <xf numFmtId="5" fontId="5" fillId="2" borderId="17" xfId="2" applyNumberFormat="1" applyFont="1" applyFill="1" applyBorder="1" applyAlignment="1" applyProtection="1">
      <alignment horizontal="right" vertical="top"/>
    </xf>
    <xf numFmtId="0" fontId="16" fillId="0" borderId="1" xfId="0" applyFont="1" applyBorder="1" applyAlignment="1">
      <alignment horizontal="center"/>
    </xf>
    <xf numFmtId="0" fontId="5" fillId="0" borderId="0" xfId="0" applyFont="1" applyFill="1" applyAlignment="1">
      <alignment horizontal="center" vertical="top"/>
    </xf>
    <xf numFmtId="38" fontId="7" fillId="0" borderId="0" xfId="1" applyNumberFormat="1" applyFont="1" applyFill="1" applyBorder="1" applyAlignment="1">
      <alignment horizontal="center" vertical="top"/>
    </xf>
    <xf numFmtId="0" fontId="5" fillId="0" borderId="6" xfId="0" applyFont="1" applyFill="1" applyBorder="1" applyAlignment="1">
      <alignment horizontal="center" vertical="top"/>
    </xf>
    <xf numFmtId="0" fontId="37" fillId="0" borderId="1" xfId="0" applyFont="1" applyBorder="1" applyAlignment="1">
      <alignment horizontal="center" vertical="top"/>
    </xf>
    <xf numFmtId="39" fontId="6" fillId="2" borderId="0" xfId="0" applyNumberFormat="1" applyFont="1" applyFill="1" applyBorder="1" applyAlignment="1">
      <alignment horizontal="left" vertical="top" wrapText="1"/>
    </xf>
    <xf numFmtId="0" fontId="31" fillId="0" borderId="0" xfId="0" applyFont="1" applyAlignment="1">
      <alignment horizontal="center" vertical="top"/>
    </xf>
    <xf numFmtId="0" fontId="66" fillId="0" borderId="0" xfId="0" applyFont="1" applyAlignment="1">
      <alignment horizontal="right" vertical="top" indent="1"/>
    </xf>
    <xf numFmtId="0" fontId="65" fillId="0" borderId="0" xfId="0" applyFont="1" applyAlignment="1">
      <alignment horizontal="center" vertical="top"/>
    </xf>
    <xf numFmtId="0" fontId="65" fillId="0" borderId="0" xfId="0" applyFont="1" applyBorder="1" applyAlignment="1">
      <alignment horizontal="center" vertical="top"/>
    </xf>
    <xf numFmtId="0" fontId="65" fillId="0" borderId="16" xfId="0" applyFont="1" applyBorder="1" applyAlignment="1">
      <alignment horizontal="center" vertical="top"/>
    </xf>
    <xf numFmtId="0" fontId="31" fillId="0" borderId="0" xfId="0" applyFont="1" applyAlignment="1">
      <alignment horizontal="center" vertical="top"/>
    </xf>
    <xf numFmtId="0" fontId="65" fillId="0" borderId="16" xfId="0" applyFont="1" applyBorder="1" applyAlignment="1">
      <alignment vertical="top"/>
    </xf>
    <xf numFmtId="49" fontId="6" fillId="0" borderId="0" xfId="0" applyNumberFormat="1" applyFont="1" applyFill="1" applyBorder="1" applyAlignment="1">
      <alignment vertical="top"/>
    </xf>
    <xf numFmtId="5" fontId="6" fillId="0" borderId="0" xfId="0" applyNumberFormat="1" applyFont="1" applyFill="1" applyAlignment="1">
      <alignment vertical="top"/>
    </xf>
    <xf numFmtId="0" fontId="37" fillId="0" borderId="1" xfId="0" applyFont="1" applyBorder="1" applyAlignment="1">
      <alignment horizontal="right" vertical="top"/>
    </xf>
    <xf numFmtId="0" fontId="26" fillId="0" borderId="10" xfId="0" applyFont="1" applyBorder="1" applyAlignment="1">
      <alignment vertical="top"/>
    </xf>
    <xf numFmtId="165" fontId="5" fillId="2" borderId="7" xfId="2" applyNumberFormat="1" applyFont="1" applyFill="1" applyBorder="1" applyAlignment="1">
      <alignment horizontal="right" vertical="top"/>
    </xf>
    <xf numFmtId="165" fontId="5" fillId="2" borderId="17" xfId="2" applyNumberFormat="1" applyFont="1" applyFill="1" applyBorder="1" applyAlignment="1">
      <alignment horizontal="right" vertical="top"/>
    </xf>
    <xf numFmtId="41" fontId="6" fillId="0" borderId="7" xfId="0" applyNumberFormat="1" applyFont="1" applyFill="1" applyBorder="1" applyAlignment="1">
      <alignment horizontal="right" vertical="top"/>
    </xf>
    <xf numFmtId="41" fontId="6" fillId="2" borderId="1" xfId="5" applyNumberFormat="1" applyFont="1" applyFill="1" applyBorder="1" applyAlignment="1">
      <alignment vertical="center" wrapText="1"/>
    </xf>
    <xf numFmtId="169" fontId="58" fillId="0" borderId="0" xfId="3" applyNumberFormat="1" applyFont="1" applyBorder="1" applyAlignment="1">
      <alignment horizontal="center" vertical="top" wrapText="1"/>
    </xf>
    <xf numFmtId="41" fontId="65" fillId="0" borderId="0" xfId="0" applyNumberFormat="1" applyFont="1" applyBorder="1" applyAlignment="1">
      <alignment vertical="top"/>
    </xf>
    <xf numFmtId="41" fontId="65" fillId="0" borderId="1" xfId="0" applyNumberFormat="1" applyFont="1" applyBorder="1" applyAlignment="1">
      <alignment vertical="top"/>
    </xf>
    <xf numFmtId="169" fontId="65" fillId="0" borderId="0" xfId="3" applyNumberFormat="1" applyFont="1" applyAlignment="1">
      <alignment horizontal="center" vertical="top"/>
    </xf>
    <xf numFmtId="42" fontId="5" fillId="0" borderId="17" xfId="2" applyNumberFormat="1" applyFont="1" applyFill="1" applyBorder="1" applyAlignment="1">
      <alignment horizontal="right" vertical="top"/>
    </xf>
    <xf numFmtId="42" fontId="5" fillId="2" borderId="17" xfId="2" applyNumberFormat="1" applyFont="1" applyFill="1" applyBorder="1" applyAlignment="1">
      <alignment horizontal="right" vertical="top"/>
    </xf>
    <xf numFmtId="5" fontId="6" fillId="0" borderId="0" xfId="0" applyNumberFormat="1" applyFont="1" applyFill="1" applyBorder="1" applyAlignment="1">
      <alignment vertical="top" wrapText="1"/>
    </xf>
    <xf numFmtId="169" fontId="6" fillId="0" borderId="0" xfId="3" applyNumberFormat="1" applyFont="1" applyFill="1" applyAlignment="1">
      <alignment horizontal="center" vertical="top"/>
    </xf>
    <xf numFmtId="3" fontId="6" fillId="0" borderId="0" xfId="0" applyNumberFormat="1" applyFont="1" applyFill="1" applyBorder="1" applyAlignment="1">
      <alignment vertical="top"/>
    </xf>
    <xf numFmtId="37" fontId="5" fillId="0" borderId="9" xfId="0" applyNumberFormat="1" applyFont="1" applyFill="1" applyBorder="1" applyAlignment="1">
      <alignment horizontal="center" vertical="top" wrapText="1"/>
    </xf>
    <xf numFmtId="5" fontId="6" fillId="0" borderId="9" xfId="0" applyNumberFormat="1" applyFont="1" applyFill="1" applyBorder="1" applyAlignment="1">
      <alignment vertical="top" wrapText="1"/>
    </xf>
    <xf numFmtId="37" fontId="6" fillId="0" borderId="9" xfId="0" applyNumberFormat="1" applyFont="1" applyFill="1" applyBorder="1" applyAlignment="1">
      <alignment vertical="top" wrapText="1"/>
    </xf>
    <xf numFmtId="49" fontId="5" fillId="0" borderId="5" xfId="0" applyNumberFormat="1" applyFont="1" applyFill="1" applyBorder="1" applyAlignment="1">
      <alignment horizontal="center" vertical="top" wrapText="1"/>
    </xf>
    <xf numFmtId="49" fontId="5" fillId="0" borderId="15" xfId="0" applyNumberFormat="1" applyFont="1" applyFill="1" applyBorder="1" applyAlignment="1">
      <alignment horizontal="center" vertical="top" wrapText="1"/>
    </xf>
    <xf numFmtId="164" fontId="6" fillId="0" borderId="6" xfId="0" applyNumberFormat="1" applyFont="1" applyFill="1" applyBorder="1" applyAlignment="1">
      <alignment vertical="top" wrapText="1"/>
    </xf>
    <xf numFmtId="164" fontId="6" fillId="0" borderId="6" xfId="0" applyNumberFormat="1" applyFont="1" applyFill="1" applyBorder="1" applyAlignment="1">
      <alignment horizontal="left" vertical="top"/>
    </xf>
    <xf numFmtId="0" fontId="6" fillId="0" borderId="19" xfId="0" applyFont="1" applyFill="1" applyBorder="1" applyAlignment="1">
      <alignment vertical="top"/>
    </xf>
    <xf numFmtId="3" fontId="6" fillId="0" borderId="16" xfId="0" applyNumberFormat="1" applyFont="1" applyFill="1" applyBorder="1" applyAlignment="1">
      <alignment vertical="top"/>
    </xf>
    <xf numFmtId="5" fontId="6" fillId="0" borderId="7" xfId="3" applyNumberFormat="1" applyFont="1" applyFill="1" applyBorder="1" applyAlignment="1">
      <alignment horizontal="center" vertical="top"/>
    </xf>
    <xf numFmtId="43" fontId="6" fillId="0" borderId="7" xfId="3" applyNumberFormat="1" applyFont="1" applyFill="1" applyBorder="1" applyAlignment="1">
      <alignment horizontal="right" vertical="top"/>
    </xf>
    <xf numFmtId="9" fontId="6" fillId="0" borderId="7" xfId="3" applyNumberFormat="1" applyFont="1" applyFill="1" applyBorder="1" applyAlignment="1">
      <alignment horizontal="right" vertical="top"/>
    </xf>
    <xf numFmtId="9" fontId="5" fillId="0" borderId="7" xfId="3" applyFont="1" applyFill="1" applyBorder="1" applyAlignment="1">
      <alignment horizontal="right" vertical="top"/>
    </xf>
    <xf numFmtId="169" fontId="5" fillId="0" borderId="7" xfId="3"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13" xfId="0" applyFont="1" applyFill="1" applyBorder="1" applyAlignment="1">
      <alignment vertical="top" wrapText="1"/>
    </xf>
    <xf numFmtId="37" fontId="6" fillId="0" borderId="9" xfId="0" applyNumberFormat="1" applyFont="1" applyFill="1" applyBorder="1" applyAlignment="1">
      <alignment horizontal="right" vertical="top"/>
    </xf>
    <xf numFmtId="37" fontId="5" fillId="0" borderId="2" xfId="0" applyNumberFormat="1" applyFont="1" applyFill="1" applyBorder="1" applyAlignment="1">
      <alignment horizontal="right" vertical="top"/>
    </xf>
    <xf numFmtId="169" fontId="5" fillId="0" borderId="2" xfId="3" applyNumberFormat="1" applyFont="1" applyFill="1" applyBorder="1" applyAlignment="1">
      <alignment horizontal="center" vertical="top"/>
    </xf>
    <xf numFmtId="37" fontId="6" fillId="0" borderId="9" xfId="0" applyNumberFormat="1" applyFont="1" applyFill="1" applyBorder="1" applyAlignment="1">
      <alignment horizontal="center" vertical="top"/>
    </xf>
    <xf numFmtId="37" fontId="6" fillId="0" borderId="12" xfId="0" applyNumberFormat="1" applyFont="1" applyFill="1" applyBorder="1" applyAlignment="1">
      <alignment horizontal="center" vertical="top"/>
    </xf>
    <xf numFmtId="177" fontId="6" fillId="0" borderId="0" xfId="0" applyNumberFormat="1" applyFont="1" applyFill="1" applyAlignment="1">
      <alignment vertical="top"/>
    </xf>
    <xf numFmtId="0" fontId="32" fillId="0" borderId="0" xfId="0" applyFont="1" applyAlignment="1">
      <alignment horizontal="center" vertical="top"/>
    </xf>
    <xf numFmtId="0" fontId="5" fillId="2" borderId="0" xfId="0" applyFont="1" applyFill="1" applyAlignment="1">
      <alignment vertical="top"/>
    </xf>
    <xf numFmtId="0" fontId="36" fillId="0" borderId="0" xfId="0" applyNumberFormat="1" applyFont="1" applyAlignment="1">
      <alignment horizontal="left" vertical="top"/>
    </xf>
    <xf numFmtId="164" fontId="5" fillId="0" borderId="0" xfId="0" applyNumberFormat="1" applyFont="1" applyFill="1" applyBorder="1" applyAlignment="1">
      <alignment horizontal="center" vertical="top" wrapText="1"/>
    </xf>
    <xf numFmtId="0" fontId="65" fillId="0" borderId="16" xfId="0" applyFont="1" applyBorder="1" applyAlignment="1">
      <alignment horizontal="center" vertical="top"/>
    </xf>
    <xf numFmtId="0" fontId="38" fillId="0" borderId="0" xfId="0" applyFont="1" applyAlignment="1">
      <alignment vertical="top"/>
    </xf>
    <xf numFmtId="0" fontId="37" fillId="0" borderId="0" xfId="0" applyFont="1" applyAlignment="1">
      <alignment horizontal="left" vertical="top" wrapText="1"/>
    </xf>
    <xf numFmtId="0" fontId="37" fillId="0" borderId="0" xfId="0" applyFont="1" applyAlignment="1">
      <alignment vertical="center"/>
    </xf>
    <xf numFmtId="0" fontId="37" fillId="0" borderId="0" xfId="0" applyFont="1" applyAlignment="1">
      <alignment vertical="top" wrapText="1"/>
    </xf>
    <xf numFmtId="0" fontId="37" fillId="0" borderId="0" xfId="0" applyFont="1" applyAlignment="1">
      <alignment horizontal="right"/>
    </xf>
    <xf numFmtId="0" fontId="37" fillId="0" borderId="0" xfId="0" applyFont="1" applyBorder="1" applyAlignment="1"/>
    <xf numFmtId="0" fontId="37" fillId="0" borderId="0" xfId="0" applyFont="1" applyBorder="1"/>
    <xf numFmtId="0" fontId="37" fillId="0" borderId="1" xfId="0" applyFont="1" applyBorder="1"/>
    <xf numFmtId="0" fontId="37" fillId="0" borderId="0" xfId="0" applyFont="1" applyBorder="1" applyAlignment="1">
      <alignment horizontal="center"/>
    </xf>
    <xf numFmtId="0" fontId="31" fillId="0" borderId="0" xfId="0" applyFont="1"/>
    <xf numFmtId="0" fontId="37" fillId="0" borderId="0" xfId="0" applyFont="1" applyAlignment="1">
      <alignment horizontal="right" vertical="top" wrapText="1" indent="1"/>
    </xf>
    <xf numFmtId="0" fontId="30" fillId="0" borderId="0" xfId="0" applyFont="1" applyAlignment="1">
      <alignment horizontal="center" vertical="top"/>
    </xf>
    <xf numFmtId="0" fontId="70" fillId="2" borderId="0" xfId="4" applyFont="1" applyFill="1" applyAlignment="1">
      <alignment vertical="center"/>
    </xf>
    <xf numFmtId="0" fontId="36" fillId="0" borderId="0" xfId="0" applyFont="1" applyAlignment="1">
      <alignment horizontal="center" vertical="top"/>
    </xf>
    <xf numFmtId="0" fontId="37" fillId="0" borderId="0" xfId="0" applyFont="1" applyAlignment="1">
      <alignment horizontal="left" vertical="top" wrapText="1"/>
    </xf>
    <xf numFmtId="0" fontId="30" fillId="0" borderId="0" xfId="0" applyFont="1" applyAlignment="1">
      <alignment horizontal="center" vertical="top"/>
    </xf>
    <xf numFmtId="0" fontId="37" fillId="0" borderId="0" xfId="0" applyFont="1" applyAlignment="1">
      <alignment horizontal="left" vertical="top"/>
    </xf>
    <xf numFmtId="0" fontId="15" fillId="0" borderId="0" xfId="0" applyFont="1" applyAlignment="1">
      <alignment horizontal="left"/>
    </xf>
    <xf numFmtId="0" fontId="16" fillId="0" borderId="7" xfId="0" applyFont="1" applyBorder="1" applyAlignment="1">
      <alignment horizontal="left"/>
    </xf>
    <xf numFmtId="0" fontId="0" fillId="0" borderId="7" xfId="0" applyBorder="1" applyAlignment="1"/>
    <xf numFmtId="0" fontId="16" fillId="0" borderId="7" xfId="0" applyFont="1" applyBorder="1" applyAlignment="1">
      <alignment horizontal="center"/>
    </xf>
    <xf numFmtId="0" fontId="0" fillId="0" borderId="7" xfId="0" applyBorder="1" applyAlignment="1">
      <alignment horizontal="center"/>
    </xf>
    <xf numFmtId="0" fontId="16" fillId="0" borderId="7" xfId="0" applyFont="1" applyBorder="1" applyAlignment="1"/>
    <xf numFmtId="0" fontId="16" fillId="0" borderId="17" xfId="0" applyFont="1" applyBorder="1" applyAlignment="1">
      <alignment horizontal="left"/>
    </xf>
    <xf numFmtId="0" fontId="0" fillId="0" borderId="17" xfId="0" applyBorder="1" applyAlignment="1"/>
    <xf numFmtId="0" fontId="15" fillId="0" borderId="7" xfId="0" applyFont="1" applyFill="1" applyBorder="1" applyAlignment="1">
      <alignment horizontal="left" vertical="center"/>
    </xf>
    <xf numFmtId="0" fontId="16" fillId="0" borderId="7" xfId="0" applyFont="1" applyFill="1" applyBorder="1" applyAlignment="1">
      <alignment vertical="center"/>
    </xf>
    <xf numFmtId="0" fontId="15" fillId="0" borderId="17" xfId="0" applyFont="1" applyFill="1" applyBorder="1" applyAlignment="1">
      <alignment vertical="center"/>
    </xf>
    <xf numFmtId="0" fontId="15" fillId="0" borderId="7" xfId="0" applyFont="1" applyBorder="1" applyAlignment="1">
      <alignment horizontal="center" vertical="top" wrapText="1"/>
    </xf>
    <xf numFmtId="0" fontId="53" fillId="0" borderId="7" xfId="0" applyFont="1" applyBorder="1" applyAlignment="1">
      <alignment horizontal="center" vertical="top" wrapText="1"/>
    </xf>
    <xf numFmtId="0" fontId="16" fillId="0" borderId="4" xfId="0" applyFont="1" applyBorder="1" applyAlignment="1">
      <alignment horizontal="left"/>
    </xf>
    <xf numFmtId="0" fontId="0" fillId="0" borderId="4" xfId="0" applyBorder="1" applyAlignment="1"/>
    <xf numFmtId="0" fontId="16" fillId="0" borderId="7" xfId="0" applyFont="1" applyFill="1" applyBorder="1" applyAlignment="1">
      <alignment horizontal="left" vertical="center"/>
    </xf>
    <xf numFmtId="0" fontId="19" fillId="0" borderId="7" xfId="0" applyFont="1" applyBorder="1" applyAlignment="1">
      <alignment horizontal="center" vertical="top" wrapText="1"/>
    </xf>
    <xf numFmtId="0" fontId="16" fillId="0" borderId="1" xfId="0" applyFont="1" applyBorder="1" applyAlignment="1">
      <alignment horizontal="center"/>
    </xf>
    <xf numFmtId="0" fontId="16" fillId="0" borderId="0" xfId="0" applyFont="1" applyAlignment="1">
      <alignment horizontal="left" vertical="top" wrapText="1"/>
    </xf>
    <xf numFmtId="0" fontId="15" fillId="0" borderId="0" xfId="0" applyFont="1" applyAlignment="1">
      <alignment horizontal="center"/>
    </xf>
    <xf numFmtId="0" fontId="69" fillId="5" borderId="0" xfId="4" applyFont="1" applyFill="1" applyAlignment="1">
      <alignment horizontal="center" vertical="center"/>
    </xf>
    <xf numFmtId="0" fontId="16" fillId="0" borderId="1" xfId="0" applyFont="1" applyBorder="1" applyAlignment="1">
      <alignment horizontal="left" indent="1"/>
    </xf>
    <xf numFmtId="0" fontId="15" fillId="0" borderId="1" xfId="0" applyFont="1" applyBorder="1" applyAlignment="1">
      <alignment horizontal="left" indent="1"/>
    </xf>
    <xf numFmtId="0" fontId="16" fillId="0" borderId="1" xfId="0" applyFont="1" applyBorder="1" applyAlignment="1">
      <alignment horizontal="left"/>
    </xf>
    <xf numFmtId="0" fontId="16" fillId="0" borderId="4" xfId="0" applyFont="1" applyFill="1" applyBorder="1" applyAlignment="1">
      <alignment horizontal="left" vertical="center"/>
    </xf>
    <xf numFmtId="38" fontId="7" fillId="0" borderId="0" xfId="1" applyNumberFormat="1" applyFont="1" applyFill="1" applyBorder="1" applyAlignment="1">
      <alignment horizontal="center" vertical="top"/>
    </xf>
    <xf numFmtId="49" fontId="5" fillId="0" borderId="8"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5" fillId="2" borderId="0" xfId="0" applyNumberFormat="1" applyFont="1" applyFill="1" applyBorder="1" applyAlignment="1">
      <alignment horizontal="center" vertical="top" wrapText="1"/>
    </xf>
    <xf numFmtId="39" fontId="62" fillId="0" borderId="0" xfId="1" applyNumberFormat="1" applyFont="1" applyFill="1" applyBorder="1" applyAlignment="1">
      <alignment horizontal="center" vertical="top"/>
    </xf>
    <xf numFmtId="49" fontId="5" fillId="5" borderId="0" xfId="0" applyNumberFormat="1" applyFont="1" applyFill="1" applyBorder="1" applyAlignment="1">
      <alignment horizontal="right" vertical="top" wrapText="1" indent="2"/>
    </xf>
    <xf numFmtId="39" fontId="5" fillId="5" borderId="0" xfId="0" applyNumberFormat="1" applyFont="1" applyFill="1" applyBorder="1" applyAlignment="1">
      <alignment horizontal="left" vertical="top"/>
    </xf>
    <xf numFmtId="0" fontId="5" fillId="0" borderId="0" xfId="0" applyFont="1" applyFill="1" applyBorder="1" applyAlignment="1">
      <alignment horizontal="center" vertical="top"/>
    </xf>
    <xf numFmtId="0" fontId="5" fillId="0" borderId="0" xfId="0" applyFont="1" applyFill="1" applyAlignment="1">
      <alignment horizontal="center" vertical="top"/>
    </xf>
    <xf numFmtId="39" fontId="5" fillId="0" borderId="7" xfId="0" applyNumberFormat="1" applyFont="1" applyFill="1" applyBorder="1" applyAlignment="1">
      <alignment horizontal="right" vertical="top"/>
    </xf>
    <xf numFmtId="0" fontId="0" fillId="0" borderId="7" xfId="0" applyBorder="1" applyAlignment="1">
      <alignment vertical="top"/>
    </xf>
    <xf numFmtId="9" fontId="5" fillId="0" borderId="6" xfId="0" applyNumberFormat="1" applyFont="1" applyFill="1" applyBorder="1" applyAlignment="1">
      <alignment horizontal="center" vertical="top"/>
    </xf>
    <xf numFmtId="9" fontId="5" fillId="0" borderId="0" xfId="0" applyNumberFormat="1" applyFont="1" applyFill="1" applyAlignment="1">
      <alignment horizontal="center" vertical="top"/>
    </xf>
    <xf numFmtId="39" fontId="6" fillId="0" borderId="2" xfId="0" applyNumberFormat="1" applyFont="1" applyFill="1" applyBorder="1" applyAlignment="1">
      <alignment horizontal="center" vertical="top" wrapText="1"/>
    </xf>
    <xf numFmtId="39" fontId="6" fillId="0" borderId="4"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4" xfId="0" applyFont="1" applyFill="1" applyBorder="1" applyAlignment="1">
      <alignment horizontal="center" vertical="top"/>
    </xf>
    <xf numFmtId="39" fontId="5" fillId="0" borderId="17" xfId="0" applyNumberFormat="1" applyFont="1" applyFill="1" applyBorder="1" applyAlignment="1">
      <alignment horizontal="right" vertical="top"/>
    </xf>
    <xf numFmtId="0" fontId="0" fillId="0" borderId="17" xfId="0" applyBorder="1" applyAlignment="1">
      <alignment vertical="top"/>
    </xf>
    <xf numFmtId="39" fontId="5" fillId="0" borderId="0" xfId="0" applyNumberFormat="1" applyFont="1" applyFill="1" applyBorder="1" applyAlignment="1">
      <alignment horizontal="right" vertical="top"/>
    </xf>
    <xf numFmtId="0" fontId="0" fillId="0" borderId="0" xfId="0" applyBorder="1" applyAlignment="1">
      <alignment vertical="top"/>
    </xf>
    <xf numFmtId="37" fontId="5" fillId="0" borderId="0" xfId="0" applyNumberFormat="1" applyFont="1" applyFill="1" applyBorder="1" applyAlignment="1">
      <alignment horizontal="right" vertical="top" wrapText="1" indent="2"/>
    </xf>
    <xf numFmtId="9" fontId="6" fillId="0" borderId="0" xfId="0" applyNumberFormat="1" applyFont="1" applyFill="1" applyBorder="1" applyAlignment="1">
      <alignment horizontal="right" vertical="top"/>
    </xf>
    <xf numFmtId="39" fontId="5" fillId="0" borderId="5" xfId="1" applyNumberFormat="1" applyFont="1" applyFill="1" applyBorder="1" applyAlignment="1">
      <alignment horizontal="center" vertical="top"/>
    </xf>
    <xf numFmtId="39" fontId="5" fillId="0" borderId="15" xfId="1" applyNumberFormat="1" applyFont="1" applyFill="1" applyBorder="1" applyAlignment="1">
      <alignment horizontal="center" vertical="top"/>
    </xf>
    <xf numFmtId="0" fontId="5" fillId="0" borderId="5"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13" xfId="0" applyFont="1" applyFill="1" applyBorder="1" applyAlignment="1">
      <alignment horizontal="center" vertical="top" wrapText="1"/>
    </xf>
    <xf numFmtId="37" fontId="5" fillId="5" borderId="0" xfId="0" applyNumberFormat="1" applyFont="1" applyFill="1" applyBorder="1" applyAlignment="1">
      <alignment horizontal="right" vertical="top" wrapText="1"/>
    </xf>
    <xf numFmtId="0" fontId="36" fillId="0" borderId="0" xfId="0" applyFont="1" applyAlignment="1">
      <alignment horizontal="center" vertical="top"/>
    </xf>
    <xf numFmtId="0" fontId="71" fillId="0" borderId="0" xfId="4" quotePrefix="1" applyFont="1" applyAlignment="1">
      <alignment horizontal="left" vertical="top" wrapText="1"/>
    </xf>
    <xf numFmtId="0" fontId="71" fillId="0" borderId="0" xfId="4" applyFont="1" applyAlignment="1">
      <alignment horizontal="left" vertical="top" wrapText="1"/>
    </xf>
    <xf numFmtId="0" fontId="37" fillId="0" borderId="16" xfId="0" applyFont="1" applyBorder="1" applyAlignment="1">
      <alignment horizontal="center" vertical="top"/>
    </xf>
    <xf numFmtId="37" fontId="37" fillId="0" borderId="1" xfId="0" applyNumberFormat="1" applyFont="1" applyBorder="1" applyAlignment="1">
      <alignment horizontal="center" vertical="top"/>
    </xf>
    <xf numFmtId="10" fontId="37" fillId="0" borderId="1" xfId="3" applyNumberFormat="1" applyFont="1" applyBorder="1" applyAlignment="1">
      <alignment horizontal="center" vertical="top"/>
    </xf>
    <xf numFmtId="5" fontId="37" fillId="0" borderId="1" xfId="2" applyNumberFormat="1" applyFont="1" applyBorder="1" applyAlignment="1">
      <alignment horizontal="center" vertical="top"/>
    </xf>
    <xf numFmtId="10" fontId="37" fillId="0" borderId="1" xfId="0" applyNumberFormat="1" applyFont="1" applyBorder="1" applyAlignment="1">
      <alignment horizontal="center" vertical="top"/>
    </xf>
    <xf numFmtId="0" fontId="37" fillId="0" borderId="1" xfId="0" applyFont="1" applyBorder="1" applyAlignment="1">
      <alignment horizontal="center" vertical="top"/>
    </xf>
    <xf numFmtId="173" fontId="37" fillId="0" borderId="10" xfId="0" applyNumberFormat="1" applyFont="1" applyBorder="1" applyAlignment="1">
      <alignment horizontal="left" vertical="top"/>
    </xf>
    <xf numFmtId="171" fontId="37" fillId="0" borderId="1" xfId="2" applyNumberFormat="1" applyFont="1" applyBorder="1" applyAlignment="1">
      <alignment horizontal="center" vertical="top"/>
    </xf>
    <xf numFmtId="171" fontId="37" fillId="0" borderId="1" xfId="1" applyNumberFormat="1" applyFont="1" applyBorder="1" applyAlignment="1">
      <alignment horizontal="center" vertical="top"/>
    </xf>
    <xf numFmtId="172" fontId="37" fillId="0" borderId="1" xfId="2" applyNumberFormat="1" applyFont="1" applyBorder="1" applyAlignment="1">
      <alignment horizontal="center" vertical="top"/>
    </xf>
    <xf numFmtId="0" fontId="37" fillId="0" borderId="16" xfId="0" applyFont="1" applyBorder="1" applyAlignment="1">
      <alignment horizontal="left" vertical="top" wrapText="1" indent="2"/>
    </xf>
    <xf numFmtId="0" fontId="37" fillId="0" borderId="0" xfId="0" applyFont="1" applyBorder="1" applyAlignment="1">
      <alignment horizontal="left" vertical="top" wrapText="1" indent="2"/>
    </xf>
    <xf numFmtId="0" fontId="37" fillId="0" borderId="1" xfId="0" applyFont="1" applyBorder="1" applyAlignment="1">
      <alignment horizontal="left" vertical="top" wrapText="1" indent="2"/>
    </xf>
    <xf numFmtId="0" fontId="37" fillId="0" borderId="0" xfId="0" applyFont="1" applyAlignment="1">
      <alignment horizontal="left" vertical="top" wrapText="1" indent="2"/>
    </xf>
    <xf numFmtId="0" fontId="26" fillId="0" borderId="0" xfId="0" applyFont="1" applyAlignment="1">
      <alignment horizontal="left" vertical="top" wrapText="1"/>
    </xf>
    <xf numFmtId="0" fontId="50" fillId="0" borderId="0" xfId="0" applyFont="1" applyAlignment="1">
      <alignment horizontal="center" vertical="top"/>
    </xf>
    <xf numFmtId="0" fontId="28" fillId="0" borderId="0" xfId="0" applyFont="1" applyAlignment="1">
      <alignment horizontal="center" vertical="top"/>
    </xf>
    <xf numFmtId="0" fontId="38" fillId="0" borderId="0" xfId="0" applyFont="1" applyAlignment="1">
      <alignment horizontal="center" vertical="top"/>
    </xf>
    <xf numFmtId="0" fontId="26" fillId="0" borderId="0" xfId="0" applyFont="1" applyAlignment="1">
      <alignment horizontal="center" vertical="top"/>
    </xf>
    <xf numFmtId="0" fontId="0" fillId="0" borderId="0" xfId="0" applyAlignment="1">
      <alignment horizontal="center" vertical="top"/>
    </xf>
    <xf numFmtId="0" fontId="36" fillId="0" borderId="0" xfId="0" applyFont="1" applyBorder="1" applyAlignment="1">
      <alignment horizontal="center" vertical="top"/>
    </xf>
    <xf numFmtId="0" fontId="68" fillId="5" borderId="0" xfId="4" applyFont="1" applyFill="1" applyAlignment="1">
      <alignment horizontal="center" vertical="center"/>
    </xf>
    <xf numFmtId="0" fontId="37" fillId="0" borderId="10" xfId="0" applyFont="1" applyBorder="1" applyAlignment="1">
      <alignment horizontal="center" vertical="top"/>
    </xf>
    <xf numFmtId="0" fontId="37" fillId="0" borderId="0" xfId="0" applyFont="1" applyAlignment="1">
      <alignment horizontal="left" vertical="top" wrapText="1" indent="4"/>
    </xf>
    <xf numFmtId="176" fontId="37" fillId="0" borderId="10" xfId="3" applyNumberFormat="1" applyFont="1" applyBorder="1" applyAlignment="1">
      <alignment horizontal="center" vertical="top"/>
    </xf>
    <xf numFmtId="0" fontId="37" fillId="0" borderId="16" xfId="0" applyFont="1" applyBorder="1" applyAlignment="1">
      <alignment horizontal="center"/>
    </xf>
    <xf numFmtId="0" fontId="37" fillId="0" borderId="1" xfId="0" applyFont="1" applyBorder="1" applyAlignment="1">
      <alignment horizontal="center"/>
    </xf>
    <xf numFmtId="0" fontId="37" fillId="0" borderId="0" xfId="0" applyFont="1" applyAlignment="1">
      <alignment horizontal="left" vertical="center"/>
    </xf>
    <xf numFmtId="0" fontId="37" fillId="0" borderId="0" xfId="0" applyFont="1" applyAlignment="1">
      <alignment horizontal="left"/>
    </xf>
    <xf numFmtId="0" fontId="37" fillId="0" borderId="0" xfId="0" applyFont="1" applyAlignment="1">
      <alignment horizontal="center" vertical="center"/>
    </xf>
    <xf numFmtId="0" fontId="37" fillId="0" borderId="1" xfId="0" applyFont="1" applyBorder="1" applyAlignment="1">
      <alignment horizontal="left"/>
    </xf>
    <xf numFmtId="0" fontId="0" fillId="0" borderId="1" xfId="0" applyBorder="1" applyAlignment="1">
      <alignment horizontal="center"/>
    </xf>
    <xf numFmtId="37" fontId="5" fillId="2" borderId="9" xfId="0" applyNumberFormat="1" applyFont="1" applyFill="1" applyBorder="1" applyAlignment="1">
      <alignment horizontal="center" vertical="top"/>
    </xf>
    <xf numFmtId="37" fontId="5" fillId="2" borderId="10" xfId="0" applyNumberFormat="1" applyFont="1" applyFill="1" applyBorder="1" applyAlignment="1">
      <alignment horizontal="center" vertical="top"/>
    </xf>
    <xf numFmtId="37" fontId="10" fillId="0" borderId="1" xfId="0" applyNumberFormat="1" applyFont="1" applyFill="1" applyBorder="1" applyAlignment="1">
      <alignment horizontal="center" vertical="center"/>
    </xf>
    <xf numFmtId="37" fontId="10" fillId="0" borderId="0" xfId="0" applyNumberFormat="1" applyFont="1" applyFill="1" applyBorder="1" applyAlignment="1">
      <alignment horizontal="center" vertical="center"/>
    </xf>
    <xf numFmtId="37" fontId="10" fillId="0" borderId="16" xfId="0" applyNumberFormat="1" applyFont="1" applyFill="1" applyBorder="1" applyAlignment="1">
      <alignment horizontal="center" vertical="center"/>
    </xf>
    <xf numFmtId="38" fontId="5" fillId="0" borderId="0" xfId="2" applyNumberFormat="1" applyFont="1" applyFill="1" applyBorder="1" applyAlignment="1">
      <alignment horizontal="right" vertical="center"/>
    </xf>
    <xf numFmtId="37" fontId="10" fillId="0" borderId="1" xfId="2" applyNumberFormat="1" applyFont="1" applyFill="1" applyBorder="1" applyAlignment="1">
      <alignment horizontal="center" vertical="center"/>
    </xf>
    <xf numFmtId="38" fontId="45" fillId="0" borderId="0" xfId="1" applyNumberFormat="1" applyFont="1" applyFill="1" applyBorder="1" applyAlignment="1">
      <alignment horizontal="center" vertical="center"/>
    </xf>
    <xf numFmtId="37" fontId="7" fillId="0" borderId="9" xfId="0" applyNumberFormat="1" applyFont="1" applyFill="1" applyBorder="1" applyAlignment="1">
      <alignment horizontal="center" vertical="top"/>
    </xf>
    <xf numFmtId="37" fontId="7" fillId="0" borderId="10" xfId="0" applyNumberFormat="1" applyFont="1" applyFill="1" applyBorder="1" applyAlignment="1">
      <alignment horizontal="center" vertical="top"/>
    </xf>
    <xf numFmtId="37" fontId="7" fillId="0" borderId="12" xfId="0" applyNumberFormat="1" applyFont="1" applyFill="1" applyBorder="1" applyAlignment="1">
      <alignment horizontal="center" vertical="top"/>
    </xf>
    <xf numFmtId="38" fontId="64" fillId="2" borderId="0" xfId="1" applyNumberFormat="1" applyFont="1" applyFill="1" applyBorder="1" applyAlignment="1">
      <alignment horizontal="center" vertical="center"/>
    </xf>
    <xf numFmtId="38" fontId="63" fillId="2" borderId="0" xfId="1" applyNumberFormat="1" applyFont="1" applyFill="1" applyBorder="1" applyAlignment="1">
      <alignment horizontal="center" vertical="center"/>
    </xf>
    <xf numFmtId="38" fontId="7" fillId="2" borderId="0" xfId="1" applyNumberFormat="1" applyFont="1" applyFill="1" applyBorder="1" applyAlignment="1">
      <alignment horizontal="center" vertical="top"/>
    </xf>
    <xf numFmtId="0" fontId="6" fillId="2" borderId="0" xfId="0" applyFont="1" applyFill="1" applyAlignment="1">
      <alignment horizontal="center" vertical="top"/>
    </xf>
    <xf numFmtId="39" fontId="5" fillId="2" borderId="0" xfId="5" applyNumberFormat="1" applyFont="1" applyFill="1" applyBorder="1" applyAlignment="1">
      <alignment horizontal="right" vertical="top"/>
    </xf>
    <xf numFmtId="165" fontId="13" fillId="2" borderId="0" xfId="5" applyNumberFormat="1" applyFont="1" applyFill="1" applyAlignment="1">
      <alignment horizontal="center" vertical="top" wrapText="1"/>
    </xf>
    <xf numFmtId="165" fontId="13" fillId="2" borderId="0" xfId="0" applyNumberFormat="1" applyFont="1" applyFill="1" applyBorder="1" applyAlignment="1">
      <alignment horizontal="center" vertical="top" wrapText="1"/>
    </xf>
    <xf numFmtId="39" fontId="6" fillId="2" borderId="0" xfId="0" applyNumberFormat="1" applyFont="1" applyFill="1" applyBorder="1" applyAlignment="1">
      <alignment horizontal="left" vertical="top" wrapText="1"/>
    </xf>
    <xf numFmtId="0" fontId="5" fillId="2" borderId="0" xfId="0" applyFont="1" applyFill="1" applyAlignment="1">
      <alignment horizontal="left" vertical="top" indent="1"/>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5" fillId="0" borderId="12" xfId="0" applyFont="1" applyFill="1" applyBorder="1" applyAlignment="1">
      <alignment horizontal="center" vertical="top"/>
    </xf>
    <xf numFmtId="0" fontId="6" fillId="0" borderId="0" xfId="0" applyFont="1" applyAlignment="1">
      <alignment horizontal="left" vertical="top" wrapText="1"/>
    </xf>
    <xf numFmtId="0" fontId="6" fillId="0" borderId="0" xfId="0" applyFont="1" applyFill="1" applyAlignment="1">
      <alignment horizontal="left" vertical="top"/>
    </xf>
    <xf numFmtId="38" fontId="64" fillId="2" borderId="0" xfId="1" applyNumberFormat="1" applyFont="1" applyFill="1" applyBorder="1" applyAlignment="1">
      <alignment horizontal="center" vertical="center" wrapText="1"/>
    </xf>
    <xf numFmtId="38" fontId="64" fillId="2" borderId="1" xfId="1" applyNumberFormat="1" applyFont="1" applyFill="1" applyBorder="1" applyAlignment="1">
      <alignment horizontal="center" vertical="center" wrapText="1"/>
    </xf>
    <xf numFmtId="0" fontId="5" fillId="0" borderId="6" xfId="0" applyFont="1" applyFill="1" applyBorder="1" applyAlignment="1">
      <alignment horizontal="center" wrapText="1"/>
    </xf>
    <xf numFmtId="164" fontId="7" fillId="0" borderId="0" xfId="1" applyNumberFormat="1" applyFont="1" applyFill="1" applyBorder="1" applyAlignment="1">
      <alignment horizontal="left" vertical="top"/>
    </xf>
    <xf numFmtId="0" fontId="60" fillId="0" borderId="0" xfId="0" applyFont="1" applyAlignment="1">
      <alignment horizontal="center" vertical="top"/>
    </xf>
    <xf numFmtId="10" fontId="58" fillId="0" borderId="0" xfId="2" applyNumberFormat="1" applyFont="1" applyBorder="1" applyAlignment="1">
      <alignment horizontal="center" vertical="top"/>
    </xf>
    <xf numFmtId="0" fontId="53" fillId="5" borderId="0" xfId="0" applyFont="1" applyFill="1" applyAlignment="1">
      <alignment horizontal="center" vertical="top"/>
    </xf>
    <xf numFmtId="0" fontId="58" fillId="0" borderId="0" xfId="0" applyFont="1" applyBorder="1" applyAlignment="1">
      <alignment horizontal="right" vertical="top" wrapText="1"/>
    </xf>
    <xf numFmtId="0" fontId="31" fillId="0" borderId="0" xfId="0" applyFont="1" applyAlignment="1">
      <alignment horizontal="center" vertical="top"/>
    </xf>
    <xf numFmtId="10" fontId="58" fillId="0" borderId="0" xfId="2" applyNumberFormat="1" applyFont="1" applyBorder="1" applyAlignment="1">
      <alignment horizontal="right" vertical="top" wrapText="1"/>
    </xf>
    <xf numFmtId="166" fontId="28" fillId="0" borderId="0" xfId="0" applyNumberFormat="1" applyFont="1" applyAlignment="1">
      <alignment horizontal="left"/>
    </xf>
    <xf numFmtId="0" fontId="28" fillId="0" borderId="0" xfId="0" applyFont="1" applyAlignment="1"/>
    <xf numFmtId="0" fontId="66" fillId="0" borderId="0" xfId="0" applyFont="1" applyAlignment="1">
      <alignment horizontal="right" vertical="top"/>
    </xf>
    <xf numFmtId="0" fontId="50" fillId="0" borderId="0" xfId="0" applyFont="1" applyAlignment="1">
      <alignment horizontal="right" vertical="top"/>
    </xf>
    <xf numFmtId="0" fontId="65" fillId="0" borderId="16" xfId="0" applyFont="1" applyBorder="1" applyAlignment="1">
      <alignment horizontal="center" vertical="top"/>
    </xf>
    <xf numFmtId="0" fontId="66" fillId="0" borderId="0" xfId="0" applyFont="1" applyAlignment="1">
      <alignment horizontal="center" vertical="top"/>
    </xf>
    <xf numFmtId="0" fontId="65" fillId="0" borderId="0" xfId="0" applyFont="1" applyAlignment="1">
      <alignment horizontal="left" vertical="top" wrapText="1"/>
    </xf>
    <xf numFmtId="0" fontId="65" fillId="0" borderId="1" xfId="0" applyFont="1" applyBorder="1" applyAlignment="1">
      <alignment horizontal="center" vertical="top"/>
    </xf>
    <xf numFmtId="0" fontId="54" fillId="0" borderId="1" xfId="0" applyFont="1" applyBorder="1" applyAlignment="1">
      <alignment horizontal="center"/>
    </xf>
    <xf numFmtId="0" fontId="54" fillId="0" borderId="16" xfId="0" applyFont="1" applyBorder="1" applyAlignment="1">
      <alignment horizontal="center"/>
    </xf>
    <xf numFmtId="0" fontId="54" fillId="0" borderId="0" xfId="0" applyFont="1" applyAlignment="1">
      <alignment horizontal="center"/>
    </xf>
    <xf numFmtId="0" fontId="55" fillId="0" borderId="0" xfId="0" applyFont="1" applyAlignment="1">
      <alignment horizontal="center" vertical="center"/>
    </xf>
    <xf numFmtId="0" fontId="54" fillId="0" borderId="10" xfId="0" applyFont="1" applyBorder="1" applyAlignment="1">
      <alignment horizontal="center"/>
    </xf>
    <xf numFmtId="0" fontId="54" fillId="0" borderId="0" xfId="0" applyFont="1" applyAlignment="1">
      <alignment horizontal="left" vertical="top" wrapText="1"/>
    </xf>
    <xf numFmtId="0" fontId="71" fillId="0" borderId="0" xfId="4" applyFont="1" applyAlignment="1">
      <alignment horizontal="left" vertical="top"/>
    </xf>
  </cellXfs>
  <cellStyles count="6">
    <cellStyle name="Comma" xfId="1" builtinId="3"/>
    <cellStyle name="Currency" xfId="2" builtinId="4"/>
    <cellStyle name="Hyperlink" xfId="4" builtinId="8"/>
    <cellStyle name="Normal" xfId="0" builtinId="0"/>
    <cellStyle name="Normal 2" xfId="5"/>
    <cellStyle name="Percent" xfId="3" builtinId="5"/>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E1"/>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76199</xdr:colOff>
      <xdr:row>3</xdr:row>
      <xdr:rowOff>54973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3920" y="0"/>
          <a:ext cx="1539239" cy="6493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523875</xdr:colOff>
      <xdr:row>0</xdr:row>
      <xdr:rowOff>38100</xdr:rowOff>
    </xdr:from>
    <xdr:to>
      <xdr:col>8</xdr:col>
      <xdr:colOff>733425</xdr:colOff>
      <xdr:row>6</xdr:row>
      <xdr:rowOff>152400</xdr:rowOff>
    </xdr:to>
    <xdr:pic>
      <xdr:nvPicPr>
        <xdr:cNvPr id="2" name="Picture 1" descr="Description: cid:29A45D976F780E4795DA30F024E40A240AF15397@WS3-MAIL.chfa.local_0@example.co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38100"/>
          <a:ext cx="2495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927735</xdr:colOff>
      <xdr:row>3</xdr:row>
      <xdr:rowOff>0</xdr:rowOff>
    </xdr:from>
    <xdr:to>
      <xdr:col>12</xdr:col>
      <xdr:colOff>485775</xdr:colOff>
      <xdr:row>7</xdr:row>
      <xdr:rowOff>160713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6810" y="266700"/>
          <a:ext cx="2367915" cy="998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05657" y="242207"/>
          <a:ext cx="292989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55467" y="240937"/>
          <a:ext cx="2889885" cy="116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xdr:colOff>
      <xdr:row>0</xdr:row>
      <xdr:rowOff>0</xdr:rowOff>
    </xdr:from>
    <xdr:to>
      <xdr:col>9</xdr:col>
      <xdr:colOff>76200</xdr:colOff>
      <xdr:row>3</xdr:row>
      <xdr:rowOff>54973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3921" y="0"/>
          <a:ext cx="1539239" cy="649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1698172</xdr:colOff>
      <xdr:row>3</xdr:row>
      <xdr:rowOff>142534</xdr:rowOff>
    </xdr:to>
    <xdr:pic>
      <xdr:nvPicPr>
        <xdr:cNvPr id="5" name="Picture 4" descr="T:\3-TECH SERVICES\- ADMIN-TECH SERVICES\CHFA New Logo_HorzSlogan(cropped).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1657" y="163286"/>
          <a:ext cx="1698172" cy="7402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539749</xdr:colOff>
      <xdr:row>1</xdr:row>
      <xdr:rowOff>0</xdr:rowOff>
    </xdr:from>
    <xdr:to>
      <xdr:col>15</xdr:col>
      <xdr:colOff>571799</xdr:colOff>
      <xdr:row>4</xdr:row>
      <xdr:rowOff>63500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539749</xdr:colOff>
      <xdr:row>1</xdr:row>
      <xdr:rowOff>0</xdr:rowOff>
    </xdr:from>
    <xdr:to>
      <xdr:col>13</xdr:col>
      <xdr:colOff>571799</xdr:colOff>
      <xdr:row>4</xdr:row>
      <xdr:rowOff>63500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1569026</xdr:colOff>
      <xdr:row>1</xdr:row>
      <xdr:rowOff>335969</xdr:rowOff>
    </xdr:from>
    <xdr:to>
      <xdr:col>10</xdr:col>
      <xdr:colOff>2517495</xdr:colOff>
      <xdr:row>6</xdr:row>
      <xdr:rowOff>193964</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4081" y="335969"/>
          <a:ext cx="3774796" cy="165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epherdPark-Hartford-09-018M\TechnicalServices\CostCertifications\CostCertForm_Shepherd%20Pa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actors Cost Data Sheet"/>
      <sheetName val="Development Cost Data Sheet"/>
      <sheetName val="Mort Cost Data Sheet"/>
      <sheetName val="LIHTC Recap"/>
      <sheetName val="Cost Savings "/>
      <sheetName val="Adj. Savings Overage"/>
      <sheetName val="MML"/>
      <sheetName val="LIHTC Gap Analysis"/>
      <sheetName val="8609 Calc. sheet"/>
      <sheetName val="Subst. Compl Let 9-24-13"/>
      <sheetName val="LIHTC (only) CostCert Letter"/>
      <sheetName val="Instructions 2013"/>
      <sheetName val="Contr. Cert. of Actual Cost"/>
      <sheetName val="Contractors Cost Data"/>
      <sheetName val="Mtgr Lihtc CC "/>
      <sheetName val="LIHTC Mtg Recapitulation Sheet"/>
      <sheetName val="Gap Analysis"/>
      <sheetName val="2013 Cost Savings"/>
      <sheetName val="LIHTC Building Schedules"/>
      <sheetName val="MML-CHFA-NEW"/>
      <sheetName val="MML-CHFA-DECD-NEW (2)"/>
      <sheetName val="Supplement Cost Cert."/>
      <sheetName val="Sheet1"/>
    </sheetNames>
    <sheetDataSet>
      <sheetData sheetId="0" refreshError="1"/>
      <sheetData sheetId="1" refreshError="1"/>
      <sheetData sheetId="2" refreshError="1">
        <row r="65">
          <cell r="B65" t="str">
            <v>Developer Allowance / Fee</v>
          </cell>
        </row>
        <row r="69">
          <cell r="B69" t="str">
            <v>RECOGNIZED LENDING COSTS</v>
          </cell>
        </row>
      </sheetData>
      <sheetData sheetId="3" refreshError="1">
        <row r="10">
          <cell r="C10" t="str">
            <v>CHFA APPROVED SOURCES</v>
          </cell>
        </row>
        <row r="11">
          <cell r="B11" t="str">
            <v>Equity Capital, Grants, Etc.</v>
          </cell>
        </row>
        <row r="12">
          <cell r="B12" t="str">
            <v>Federal LIHTC Net Proceeds</v>
          </cell>
        </row>
        <row r="20">
          <cell r="B20" t="str">
            <v>Deferred Developer Fee</v>
          </cell>
        </row>
        <row r="23">
          <cell r="B23" t="str">
            <v>Financing</v>
          </cell>
        </row>
        <row r="100">
          <cell r="B100" t="str">
            <v>TOTAL USES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hfa.org/assets/1/6/2018_Cost_Certification_Preparation_Guideline.pdf?7403"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hfa.org/assets/1/6/2018_Cost_Certification_Preparation_Guideline.pdf?7403" TargetMode="External"/><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chfa.org/assets/1/6/2018_Cost_Certification_Preparation_Guideline.pdf?740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hfa.org/Rental%20Housing/for%20Developers%20and%20Sponsors/Document%20Library/default.aspx" TargetMode="Externa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6.xml"/><Relationship Id="rId5" Type="http://schemas.openxmlformats.org/officeDocument/2006/relationships/printerSettings" Target="../printerSettings/printerSettings11.bin"/><Relationship Id="rId4" Type="http://schemas.openxmlformats.org/officeDocument/2006/relationships/hyperlink" Target="https://www.chfa.org/assets/1/6/2018_Cost_Certification_Preparation_Guideline.pdf?740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5:O24"/>
  <sheetViews>
    <sheetView tabSelected="1" workbookViewId="0"/>
  </sheetViews>
  <sheetFormatPr defaultRowHeight="15.6"/>
  <cols>
    <col min="1" max="1" width="3.6328125" style="281" customWidth="1"/>
    <col min="2" max="6" width="8.7265625" style="276"/>
    <col min="7" max="7" width="3.7265625" style="276" customWidth="1"/>
    <col min="8" max="16384" width="8.7265625" style="276"/>
  </cols>
  <sheetData>
    <row r="5" spans="1:15" ht="17.399999999999999">
      <c r="A5" s="728" t="s">
        <v>724</v>
      </c>
      <c r="B5" s="728"/>
      <c r="C5" s="728"/>
      <c r="D5" s="728"/>
      <c r="E5" s="728"/>
      <c r="F5" s="728"/>
      <c r="G5" s="728"/>
      <c r="H5" s="728"/>
      <c r="I5" s="728"/>
      <c r="J5" s="728"/>
    </row>
    <row r="6" spans="1:15" ht="17.399999999999999">
      <c r="A6" s="724"/>
      <c r="B6" s="724"/>
      <c r="C6" s="724"/>
      <c r="D6" s="724"/>
      <c r="E6" s="724"/>
      <c r="F6" s="724"/>
      <c r="G6" s="724"/>
      <c r="H6" s="724"/>
      <c r="I6" s="724"/>
    </row>
    <row r="7" spans="1:15" ht="16.05" customHeight="1">
      <c r="A7" s="276" t="s">
        <v>738</v>
      </c>
      <c r="B7" s="724"/>
      <c r="C7" s="873" t="s">
        <v>694</v>
      </c>
      <c r="D7" s="873"/>
      <c r="E7" s="873"/>
      <c r="F7" s="873"/>
      <c r="G7" s="276" t="s">
        <v>743</v>
      </c>
      <c r="K7" s="725"/>
      <c r="L7" s="725"/>
      <c r="M7" s="725"/>
      <c r="N7" s="725"/>
      <c r="O7" s="725"/>
    </row>
    <row r="8" spans="1:15" ht="16.05" customHeight="1">
      <c r="A8" s="873" t="s">
        <v>739</v>
      </c>
      <c r="B8" s="873"/>
      <c r="C8" s="873"/>
      <c r="D8" s="873"/>
      <c r="E8" s="873"/>
      <c r="F8" s="725"/>
      <c r="G8" s="725"/>
      <c r="K8" s="725"/>
      <c r="L8" s="725"/>
      <c r="M8" s="725"/>
      <c r="N8" s="725"/>
      <c r="O8" s="725"/>
    </row>
    <row r="10" spans="1:15">
      <c r="A10" s="729" t="s">
        <v>725</v>
      </c>
      <c r="B10" s="729"/>
      <c r="C10" s="729"/>
      <c r="D10" s="729"/>
      <c r="E10" s="729"/>
      <c r="F10" s="729"/>
      <c r="G10" s="729"/>
      <c r="H10" s="729"/>
      <c r="I10" s="729"/>
      <c r="J10" s="729"/>
    </row>
    <row r="12" spans="1:15" ht="30" customHeight="1">
      <c r="A12" s="281">
        <v>1</v>
      </c>
      <c r="B12" s="727" t="s">
        <v>726</v>
      </c>
      <c r="C12" s="727"/>
      <c r="D12" s="727"/>
      <c r="E12" s="727"/>
      <c r="F12" s="727"/>
      <c r="G12" s="727"/>
      <c r="H12" s="727"/>
      <c r="I12" s="727"/>
      <c r="J12" s="727"/>
    </row>
    <row r="14" spans="1:15">
      <c r="A14" s="281">
        <v>2</v>
      </c>
      <c r="B14" s="727" t="s">
        <v>727</v>
      </c>
      <c r="C14" s="727"/>
      <c r="D14" s="727"/>
      <c r="E14" s="727"/>
      <c r="F14" s="727"/>
      <c r="G14" s="727"/>
      <c r="H14" s="727"/>
      <c r="I14" s="727"/>
      <c r="J14" s="727"/>
    </row>
    <row r="16" spans="1:15">
      <c r="A16" s="281">
        <v>3</v>
      </c>
      <c r="B16" s="727" t="s">
        <v>728</v>
      </c>
      <c r="C16" s="727"/>
      <c r="D16" s="727"/>
      <c r="E16" s="727"/>
      <c r="F16" s="727"/>
      <c r="G16" s="727"/>
      <c r="H16" s="727"/>
      <c r="I16" s="727"/>
      <c r="J16" s="727"/>
    </row>
    <row r="18" spans="1:10">
      <c r="A18" s="281">
        <v>4</v>
      </c>
      <c r="B18" s="727" t="s">
        <v>729</v>
      </c>
      <c r="C18" s="727"/>
      <c r="D18" s="727"/>
      <c r="E18" s="727"/>
      <c r="F18" s="727"/>
      <c r="G18" s="727"/>
      <c r="H18" s="727"/>
      <c r="I18" s="727"/>
      <c r="J18" s="727"/>
    </row>
    <row r="20" spans="1:10" ht="30" customHeight="1">
      <c r="A20" s="281">
        <v>5</v>
      </c>
      <c r="B20" s="727" t="s">
        <v>730</v>
      </c>
      <c r="C20" s="727"/>
      <c r="D20" s="727"/>
      <c r="E20" s="727"/>
      <c r="F20" s="727"/>
      <c r="G20" s="727"/>
      <c r="H20" s="727"/>
      <c r="I20" s="727"/>
      <c r="J20" s="727"/>
    </row>
    <row r="22" spans="1:10">
      <c r="A22" s="281">
        <v>6</v>
      </c>
      <c r="B22" s="727" t="s">
        <v>731</v>
      </c>
      <c r="C22" s="727"/>
      <c r="D22" s="727"/>
      <c r="E22" s="727"/>
      <c r="F22" s="727"/>
      <c r="G22" s="727"/>
      <c r="H22" s="727"/>
      <c r="I22" s="727"/>
      <c r="J22" s="727"/>
    </row>
    <row r="24" spans="1:10">
      <c r="A24" s="281">
        <v>7</v>
      </c>
      <c r="B24" s="727" t="s">
        <v>744</v>
      </c>
      <c r="C24" s="727"/>
      <c r="D24" s="727"/>
      <c r="E24" s="727"/>
      <c r="F24" s="727"/>
      <c r="G24" s="727"/>
      <c r="H24" s="727"/>
      <c r="I24" s="727"/>
      <c r="J24" s="727"/>
    </row>
  </sheetData>
  <mergeCells count="11">
    <mergeCell ref="B22:J22"/>
    <mergeCell ref="B24:J24"/>
    <mergeCell ref="A5:J5"/>
    <mergeCell ref="A10:J10"/>
    <mergeCell ref="B12:J12"/>
    <mergeCell ref="B14:J14"/>
    <mergeCell ref="B16:J16"/>
    <mergeCell ref="B18:J18"/>
    <mergeCell ref="B20:J20"/>
    <mergeCell ref="C7:F7"/>
    <mergeCell ref="A8:E8"/>
  </mergeCells>
  <hyperlinks>
    <hyperlink ref="C7" r:id="rId1"/>
    <hyperlink ref="A8" location="'Gen.Contr. Cert. of Actual Cost'!A1" display="General Contractor's Certificate of Actual Cost"/>
  </hyperlinks>
  <printOptions horizontalCentered="1"/>
  <pageMargins left="0" right="0"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N108"/>
  <sheetViews>
    <sheetView zoomScale="60" zoomScaleNormal="60" zoomScaleSheetLayoutView="58" workbookViewId="0">
      <selection sqref="A1:J1"/>
    </sheetView>
  </sheetViews>
  <sheetFormatPr defaultColWidth="8.90625" defaultRowHeight="17.399999999999999"/>
  <cols>
    <col min="1" max="1" width="6.08984375" style="56" customWidth="1"/>
    <col min="2" max="2" width="59.08984375" style="8" customWidth="1"/>
    <col min="3" max="3" width="25.81640625" style="13" customWidth="1"/>
    <col min="4" max="10" width="23.81640625" style="13" customWidth="1"/>
    <col min="11" max="11" width="12.81640625" style="8" bestFit="1" customWidth="1"/>
    <col min="12" max="12" width="8.90625" style="8"/>
    <col min="13" max="13" width="12.81640625" style="8" bestFit="1" customWidth="1"/>
    <col min="14" max="14" width="0" style="8" hidden="1" customWidth="1"/>
    <col min="15" max="16384" width="8.90625" style="8"/>
  </cols>
  <sheetData>
    <row r="1" spans="1:11" s="14" customFormat="1" ht="24.9" customHeight="1">
      <c r="A1" s="831" t="s">
        <v>137</v>
      </c>
      <c r="B1" s="831"/>
      <c r="C1" s="831"/>
      <c r="D1" s="831"/>
      <c r="E1" s="831"/>
      <c r="F1" s="831"/>
      <c r="G1" s="831"/>
      <c r="H1" s="831"/>
      <c r="I1" s="831"/>
      <c r="J1" s="831"/>
    </row>
    <row r="2" spans="1:11" s="14" customFormat="1" ht="24.9" customHeight="1">
      <c r="A2" s="413" t="str">
        <f>'Gen.Contr. Cert. of Actual Cost'!A1:D1</f>
        <v xml:space="preserve">Version 2018.2 </v>
      </c>
      <c r="B2" s="347"/>
      <c r="C2" s="78"/>
      <c r="D2" s="77"/>
      <c r="E2" s="77"/>
      <c r="F2" s="77"/>
      <c r="G2" s="77"/>
      <c r="H2" s="77"/>
      <c r="I2" s="77"/>
      <c r="J2" s="77"/>
    </row>
    <row r="3" spans="1:11" s="14" customFormat="1" ht="24.9" customHeight="1">
      <c r="A3" s="831" t="s">
        <v>11</v>
      </c>
      <c r="B3" s="831"/>
      <c r="C3" s="831"/>
      <c r="D3" s="831"/>
      <c r="E3" s="831"/>
      <c r="F3" s="831"/>
      <c r="G3" s="831"/>
      <c r="H3" s="831"/>
      <c r="I3" s="831"/>
      <c r="J3" s="831"/>
      <c r="K3" s="12"/>
    </row>
    <row r="4" spans="1:11" s="14" customFormat="1" ht="24.9" customHeight="1">
      <c r="A4" s="50"/>
      <c r="B4" s="50"/>
      <c r="C4" s="51" t="s">
        <v>126</v>
      </c>
      <c r="D4" s="50">
        <f>'Mortgagor''s-LIHTC Cost Cert.'!B11</f>
        <v>0</v>
      </c>
      <c r="E4" s="50"/>
      <c r="F4" s="50"/>
      <c r="G4" s="50"/>
      <c r="H4" s="50"/>
      <c r="I4" s="50"/>
      <c r="J4" s="50"/>
      <c r="K4" s="12"/>
    </row>
    <row r="5" spans="1:11" s="14" customFormat="1" ht="24.9" customHeight="1">
      <c r="A5" s="62"/>
      <c r="B5" s="62"/>
      <c r="C5" s="51" t="s">
        <v>125</v>
      </c>
      <c r="D5" s="50" t="str">
        <f>'Mortgagor''s-LIHTC Cost Cert.'!B15</f>
        <v>See LIHTC Building Schedule</v>
      </c>
      <c r="E5" s="62"/>
      <c r="F5" s="62"/>
      <c r="G5" s="62"/>
      <c r="H5" s="62"/>
      <c r="I5" s="62"/>
      <c r="J5" s="62"/>
      <c r="K5" s="12"/>
    </row>
    <row r="6" spans="1:11" s="14" customFormat="1" ht="24.9" customHeight="1">
      <c r="A6" s="62"/>
      <c r="B6" s="62"/>
      <c r="C6" s="51" t="s">
        <v>389</v>
      </c>
      <c r="D6" s="50">
        <f>'Mortgagor''s-LIHTC Cost Cert.'!B12</f>
        <v>0</v>
      </c>
      <c r="E6" s="62"/>
      <c r="F6" s="835"/>
      <c r="G6" s="836"/>
      <c r="H6" s="836"/>
      <c r="I6" s="62"/>
      <c r="J6" s="62"/>
      <c r="K6" s="12"/>
    </row>
    <row r="7" spans="1:11" s="14" customFormat="1" ht="24.9" customHeight="1">
      <c r="A7" s="62"/>
      <c r="B7" s="62"/>
      <c r="C7" s="51" t="s">
        <v>128</v>
      </c>
      <c r="D7" s="50">
        <f>'G.C.Cost Data Sheet-Stip Sum'!E10</f>
        <v>0</v>
      </c>
      <c r="E7" s="62"/>
      <c r="F7" s="836"/>
      <c r="G7" s="836"/>
      <c r="H7" s="836"/>
      <c r="I7" s="62"/>
      <c r="J7" s="62"/>
      <c r="K7" s="12"/>
    </row>
    <row r="8" spans="1:11" s="14" customFormat="1" ht="22.2">
      <c r="A8" s="61"/>
      <c r="B8" s="61"/>
      <c r="C8" s="15"/>
      <c r="D8" s="61"/>
      <c r="E8" s="61"/>
      <c r="F8" s="61"/>
      <c r="G8" s="61"/>
      <c r="H8" s="61"/>
      <c r="I8" s="61"/>
      <c r="J8" s="61"/>
      <c r="K8" s="12"/>
    </row>
    <row r="9" spans="1:11" ht="22.2">
      <c r="A9" s="832" t="s">
        <v>131</v>
      </c>
      <c r="B9" s="833"/>
      <c r="C9" s="833"/>
      <c r="D9" s="833"/>
      <c r="E9" s="833"/>
      <c r="F9" s="832" t="s">
        <v>542</v>
      </c>
      <c r="G9" s="833"/>
      <c r="H9" s="833"/>
      <c r="I9" s="833"/>
      <c r="J9" s="834"/>
      <c r="K9" s="16"/>
    </row>
    <row r="10" spans="1:11" s="52" customFormat="1" ht="24.9" customHeight="1">
      <c r="A10" s="191" t="s">
        <v>93</v>
      </c>
      <c r="B10" s="191" t="s">
        <v>94</v>
      </c>
      <c r="C10" s="192" t="s">
        <v>95</v>
      </c>
      <c r="D10" s="193" t="s">
        <v>96</v>
      </c>
      <c r="E10" s="192" t="s">
        <v>97</v>
      </c>
      <c r="F10" s="192" t="s">
        <v>98</v>
      </c>
      <c r="G10" s="192" t="s">
        <v>99</v>
      </c>
      <c r="H10" s="193" t="s">
        <v>100</v>
      </c>
      <c r="I10" s="193" t="s">
        <v>108</v>
      </c>
      <c r="J10" s="193" t="s">
        <v>109</v>
      </c>
    </row>
    <row r="11" spans="1:11" s="53" customFormat="1" ht="150.75" customHeight="1">
      <c r="A11" s="194"/>
      <c r="B11" s="195" t="s">
        <v>129</v>
      </c>
      <c r="C11" s="196" t="s">
        <v>435</v>
      </c>
      <c r="D11" s="196" t="s">
        <v>436</v>
      </c>
      <c r="E11" s="196" t="s">
        <v>163</v>
      </c>
      <c r="F11" s="196" t="s">
        <v>437</v>
      </c>
      <c r="G11" s="196" t="s">
        <v>544</v>
      </c>
      <c r="H11" s="196" t="s">
        <v>545</v>
      </c>
      <c r="I11" s="196" t="s">
        <v>543</v>
      </c>
      <c r="J11" s="196" t="s">
        <v>546</v>
      </c>
    </row>
    <row r="12" spans="1:11" s="53" customFormat="1" ht="24.9" customHeight="1">
      <c r="A12" s="403"/>
      <c r="B12" s="195"/>
      <c r="C12" s="196"/>
      <c r="D12" s="196"/>
      <c r="E12" s="196"/>
      <c r="F12" s="196"/>
      <c r="G12" s="196"/>
      <c r="H12" s="196"/>
      <c r="I12" s="196"/>
      <c r="J12" s="196"/>
    </row>
    <row r="13" spans="1:11" ht="24.9" customHeight="1">
      <c r="A13" s="156">
        <v>1</v>
      </c>
      <c r="B13" s="59" t="s">
        <v>28</v>
      </c>
      <c r="C13" s="59"/>
      <c r="D13" s="59"/>
      <c r="E13" s="59"/>
      <c r="F13" s="59"/>
      <c r="G13" s="59"/>
      <c r="H13" s="59"/>
      <c r="I13" s="59"/>
      <c r="J13" s="59"/>
    </row>
    <row r="14" spans="1:11" ht="24.9" customHeight="1">
      <c r="A14" s="156">
        <v>2</v>
      </c>
      <c r="B14" s="230" t="s">
        <v>601</v>
      </c>
      <c r="C14" s="438">
        <v>0</v>
      </c>
      <c r="D14" s="231">
        <f>'Mortgagor''s-LIHTC Cost Cert.'!M8</f>
        <v>0</v>
      </c>
      <c r="E14" s="231">
        <f>'G.C.Cost Data Sheet-Stip Sum'!F71</f>
        <v>0</v>
      </c>
      <c r="F14" s="231">
        <f>E14-C14</f>
        <v>0</v>
      </c>
      <c r="G14" s="231">
        <f>'Mortgagor''s-LIHTC Cost Cert.'!M8</f>
        <v>0</v>
      </c>
      <c r="H14" s="231"/>
      <c r="I14" s="231">
        <f>G14</f>
        <v>0</v>
      </c>
      <c r="J14" s="231"/>
    </row>
    <row r="15" spans="1:11" ht="24.9" customHeight="1">
      <c r="A15" s="156">
        <v>3</v>
      </c>
      <c r="B15" s="230" t="str">
        <f>'G.C.Cost Data Sheet-Stip Sum'!C72</f>
        <v xml:space="preserve">General Requirements </v>
      </c>
      <c r="C15" s="438">
        <v>0</v>
      </c>
      <c r="D15" s="438">
        <f>'Mortgagor''s-LIHTC Cost Cert.'!M9</f>
        <v>0</v>
      </c>
      <c r="E15" s="238">
        <f>'G.C.Cost Data Sheet-Stip Sum'!F72</f>
        <v>0</v>
      </c>
      <c r="F15" s="238">
        <f>E15-C15</f>
        <v>0</v>
      </c>
      <c r="G15" s="238">
        <f>'Mortgagor''s-LIHTC Cost Cert.'!M9</f>
        <v>0</v>
      </c>
      <c r="H15" s="59"/>
      <c r="I15" s="238">
        <f>G15</f>
        <v>0</v>
      </c>
      <c r="J15" s="59"/>
    </row>
    <row r="16" spans="1:11" ht="24.9" customHeight="1">
      <c r="A16" s="156">
        <v>4</v>
      </c>
      <c r="B16" s="230" t="str">
        <f>'G.C.Cost Data Sheet-Stip Sum'!C74</f>
        <v>Builder's Overhead &amp; Profit</v>
      </c>
      <c r="C16" s="22">
        <v>0</v>
      </c>
      <c r="D16" s="438">
        <f>'Mortgagor''s-LIHTC Cost Cert.'!M10</f>
        <v>0</v>
      </c>
      <c r="E16" s="238">
        <f>'G.C.Cost Data Sheet-Stip Sum'!F74</f>
        <v>0</v>
      </c>
      <c r="F16" s="238">
        <f t="shared" ref="F16:F18" si="0">E16-C16</f>
        <v>0</v>
      </c>
      <c r="G16" s="238">
        <f>'Mortgagor''s-LIHTC Cost Cert.'!M10</f>
        <v>0</v>
      </c>
      <c r="H16" s="59"/>
      <c r="I16" s="238">
        <f t="shared" ref="I16:I18" si="1">G16</f>
        <v>0</v>
      </c>
      <c r="J16" s="59"/>
    </row>
    <row r="17" spans="1:10" ht="24.9" customHeight="1">
      <c r="A17" s="156">
        <v>5</v>
      </c>
      <c r="B17" s="230" t="str">
        <f>'G.C.Cost Data Sheet-Stip Sum'!C76</f>
        <v xml:space="preserve">Building Permit &amp; Other Fees </v>
      </c>
      <c r="C17" s="22">
        <v>0</v>
      </c>
      <c r="D17" s="438">
        <f>'Mortgagor''s-LIHTC Cost Cert.'!M11</f>
        <v>0</v>
      </c>
      <c r="E17" s="238">
        <f>'G.C.Cost Data Sheet-Stip Sum'!F76</f>
        <v>0</v>
      </c>
      <c r="F17" s="238">
        <f t="shared" si="0"/>
        <v>0</v>
      </c>
      <c r="G17" s="238">
        <f>'Mortgagor''s-LIHTC Cost Cert.'!M11</f>
        <v>0</v>
      </c>
      <c r="H17" s="59"/>
      <c r="I17" s="238">
        <f t="shared" si="1"/>
        <v>0</v>
      </c>
      <c r="J17" s="59"/>
    </row>
    <row r="18" spans="1:10" ht="24.9" customHeight="1">
      <c r="A18" s="156">
        <v>6</v>
      </c>
      <c r="B18" s="230" t="str">
        <f>'G.C.Cost Data Sheet-Stip Sum'!C77</f>
        <v>Bond Premium</v>
      </c>
      <c r="C18" s="22">
        <v>0</v>
      </c>
      <c r="D18" s="438">
        <f>'Mortgagor''s-LIHTC Cost Cert.'!M12</f>
        <v>0</v>
      </c>
      <c r="E18" s="238">
        <f>'G.C.Cost Data Sheet-Stip Sum'!F77</f>
        <v>0</v>
      </c>
      <c r="F18" s="238">
        <f t="shared" si="0"/>
        <v>0</v>
      </c>
      <c r="G18" s="238">
        <f>'Mortgagor''s-LIHTC Cost Cert.'!M12</f>
        <v>0</v>
      </c>
      <c r="H18" s="59"/>
      <c r="I18" s="238">
        <f t="shared" si="1"/>
        <v>0</v>
      </c>
      <c r="J18" s="59"/>
    </row>
    <row r="19" spans="1:10" ht="24.9" customHeight="1">
      <c r="A19" s="156">
        <v>7</v>
      </c>
      <c r="B19" s="234" t="s">
        <v>438</v>
      </c>
      <c r="C19" s="235">
        <f>SUM(C14:C18)</f>
        <v>0</v>
      </c>
      <c r="D19" s="235">
        <f t="shared" ref="D19:J19" si="2">SUM(D14:D18)</f>
        <v>0</v>
      </c>
      <c r="E19" s="235">
        <f t="shared" si="2"/>
        <v>0</v>
      </c>
      <c r="F19" s="235">
        <f t="shared" si="2"/>
        <v>0</v>
      </c>
      <c r="G19" s="235">
        <f t="shared" si="2"/>
        <v>0</v>
      </c>
      <c r="H19" s="235">
        <f t="shared" si="2"/>
        <v>0</v>
      </c>
      <c r="I19" s="235">
        <f t="shared" si="2"/>
        <v>0</v>
      </c>
      <c r="J19" s="235">
        <f t="shared" si="2"/>
        <v>0</v>
      </c>
    </row>
    <row r="20" spans="1:10" ht="24.9" customHeight="1">
      <c r="A20" s="156">
        <v>8</v>
      </c>
      <c r="B20" s="397" t="s">
        <v>555</v>
      </c>
      <c r="C20" s="235"/>
      <c r="D20" s="235"/>
      <c r="E20" s="235"/>
      <c r="F20" s="235"/>
      <c r="G20" s="235"/>
      <c r="H20" s="235"/>
      <c r="I20" s="235"/>
      <c r="J20" s="235"/>
    </row>
    <row r="21" spans="1:10" ht="24.9" customHeight="1">
      <c r="A21" s="156">
        <v>9</v>
      </c>
      <c r="B21" s="230" t="s">
        <v>110</v>
      </c>
      <c r="C21" s="236">
        <v>0</v>
      </c>
      <c r="D21" s="236">
        <f>'Mortgagor''s-LIHTC Cost Cert.'!K17</f>
        <v>0</v>
      </c>
      <c r="E21" s="237">
        <f>'G.C.Cost Data Sheet-Stip Sum'!F85</f>
        <v>0</v>
      </c>
      <c r="F21" s="237">
        <f>E21-C21</f>
        <v>0</v>
      </c>
      <c r="G21" s="237">
        <f>'Mortgagor''s-LIHTC Cost Cert.'!M17</f>
        <v>0</v>
      </c>
      <c r="H21" s="237">
        <f>'Mortgagor''s-LIHTC Cost Cert.'!O15</f>
        <v>0</v>
      </c>
      <c r="I21" s="236">
        <f t="shared" ref="I21:J21" si="3">G21</f>
        <v>0</v>
      </c>
      <c r="J21" s="236">
        <f t="shared" si="3"/>
        <v>0</v>
      </c>
    </row>
    <row r="22" spans="1:10" ht="24.9" customHeight="1">
      <c r="A22" s="156">
        <v>10</v>
      </c>
      <c r="B22" s="234" t="s">
        <v>587</v>
      </c>
      <c r="C22" s="235">
        <f>C19+C21</f>
        <v>0</v>
      </c>
      <c r="D22" s="235">
        <f t="shared" ref="D22:J22" si="4">D19+D21</f>
        <v>0</v>
      </c>
      <c r="E22" s="235">
        <f t="shared" si="4"/>
        <v>0</v>
      </c>
      <c r="F22" s="235">
        <f t="shared" si="4"/>
        <v>0</v>
      </c>
      <c r="G22" s="235">
        <f t="shared" si="4"/>
        <v>0</v>
      </c>
      <c r="H22" s="235">
        <f t="shared" si="4"/>
        <v>0</v>
      </c>
      <c r="I22" s="235">
        <f t="shared" si="4"/>
        <v>0</v>
      </c>
      <c r="J22" s="235">
        <f t="shared" si="4"/>
        <v>0</v>
      </c>
    </row>
    <row r="23" spans="1:10" ht="24.9" customHeight="1">
      <c r="A23" s="156">
        <v>11</v>
      </c>
      <c r="B23" s="397" t="s">
        <v>588</v>
      </c>
      <c r="C23" s="235"/>
      <c r="D23" s="235"/>
      <c r="E23" s="235"/>
      <c r="F23" s="235"/>
      <c r="G23" s="235"/>
      <c r="H23" s="235"/>
      <c r="I23" s="235"/>
      <c r="J23" s="235"/>
    </row>
    <row r="24" spans="1:10" ht="24.9" customHeight="1">
      <c r="A24" s="156">
        <v>12</v>
      </c>
      <c r="B24" s="422" t="str">
        <f>'Mortgagor''s-LIHTC Cost Cert.'!I21</f>
        <v xml:space="preserve">Other:  </v>
      </c>
      <c r="C24" s="231">
        <v>0</v>
      </c>
      <c r="D24" s="231">
        <f>'Mortgagor''s-LIHTC Cost Cert.'!K21</f>
        <v>0</v>
      </c>
      <c r="E24" s="231">
        <f>D24</f>
        <v>0</v>
      </c>
      <c r="F24" s="231">
        <f>E24-C24</f>
        <v>0</v>
      </c>
      <c r="G24" s="231">
        <f>'Mortgagor''s-LIHTC Cost Cert.'!M21</f>
        <v>0</v>
      </c>
      <c r="H24" s="231"/>
      <c r="I24" s="231">
        <f>G24</f>
        <v>0</v>
      </c>
      <c r="J24" s="231"/>
    </row>
    <row r="25" spans="1:10" ht="24.9" customHeight="1">
      <c r="A25" s="156">
        <v>13</v>
      </c>
      <c r="B25" s="422" t="str">
        <f>'Mortgagor''s-LIHTC Cost Cert.'!I22</f>
        <v xml:space="preserve">Other:  </v>
      </c>
      <c r="C25" s="241">
        <v>0</v>
      </c>
      <c r="D25" s="241">
        <f>'Mortgagor''s-LIHTC Cost Cert.'!K22</f>
        <v>0</v>
      </c>
      <c r="E25" s="241">
        <f>D25</f>
        <v>0</v>
      </c>
      <c r="F25" s="241">
        <f>E25-C25</f>
        <v>0</v>
      </c>
      <c r="G25" s="241">
        <f>'Mortgagor''s-LIHTC Cost Cert.'!M22</f>
        <v>0</v>
      </c>
      <c r="H25" s="241"/>
      <c r="I25" s="241">
        <f>G25</f>
        <v>0</v>
      </c>
      <c r="J25" s="241"/>
    </row>
    <row r="26" spans="1:10" ht="24.9" customHeight="1">
      <c r="A26" s="156">
        <v>14</v>
      </c>
      <c r="B26" s="422" t="str">
        <f>'Mortgagor''s-LIHTC Cost Cert.'!I23</f>
        <v xml:space="preserve">Other:  </v>
      </c>
      <c r="C26" s="241">
        <v>0</v>
      </c>
      <c r="D26" s="241">
        <f>'Mortgagor''s-LIHTC Cost Cert.'!K23</f>
        <v>0</v>
      </c>
      <c r="E26" s="241">
        <f>D26</f>
        <v>0</v>
      </c>
      <c r="F26" s="241">
        <f t="shared" ref="F26" si="5">E26-C26</f>
        <v>0</v>
      </c>
      <c r="G26" s="241">
        <f>'Mortgagor''s-LIHTC Cost Cert.'!M23</f>
        <v>0</v>
      </c>
      <c r="H26" s="241">
        <f>'Mortgagor''s-LIHTC Cost Cert.'!O17</f>
        <v>0</v>
      </c>
      <c r="I26" s="241">
        <f>G26</f>
        <v>0</v>
      </c>
      <c r="J26" s="241">
        <f>H26</f>
        <v>0</v>
      </c>
    </row>
    <row r="27" spans="1:10" ht="24.9" customHeight="1">
      <c r="A27" s="156">
        <v>15</v>
      </c>
      <c r="B27" s="234" t="s">
        <v>438</v>
      </c>
      <c r="C27" s="235">
        <f t="shared" ref="C27:J27" si="6">SUM(C23:C26)</f>
        <v>0</v>
      </c>
      <c r="D27" s="235">
        <f t="shared" si="6"/>
        <v>0</v>
      </c>
      <c r="E27" s="235">
        <f t="shared" si="6"/>
        <v>0</v>
      </c>
      <c r="F27" s="235">
        <f t="shared" si="6"/>
        <v>0</v>
      </c>
      <c r="G27" s="235">
        <f t="shared" si="6"/>
        <v>0</v>
      </c>
      <c r="H27" s="235">
        <f t="shared" si="6"/>
        <v>0</v>
      </c>
      <c r="I27" s="235">
        <f t="shared" si="6"/>
        <v>0</v>
      </c>
      <c r="J27" s="235">
        <f t="shared" si="6"/>
        <v>0</v>
      </c>
    </row>
    <row r="28" spans="1:10" ht="24.9" customHeight="1">
      <c r="A28" s="156">
        <v>16</v>
      </c>
      <c r="B28" s="239" t="s">
        <v>29</v>
      </c>
      <c r="C28" s="240"/>
      <c r="D28" s="240"/>
      <c r="E28" s="240"/>
      <c r="F28" s="240"/>
      <c r="G28" s="240"/>
      <c r="H28" s="240"/>
      <c r="I28" s="232"/>
      <c r="J28" s="232"/>
    </row>
    <row r="29" spans="1:10" ht="24.9" customHeight="1">
      <c r="A29" s="156">
        <v>17</v>
      </c>
      <c r="B29" s="230" t="str">
        <f>'Mortgagor''s-LIHTC Cost Cert.'!I28</f>
        <v>Architect Fee-Design</v>
      </c>
      <c r="C29" s="236">
        <v>0</v>
      </c>
      <c r="D29" s="237">
        <f>SUM('Mortgagor''s-LIHTC Cost Cert.'!K28)</f>
        <v>0</v>
      </c>
      <c r="E29" s="236">
        <f>D29</f>
        <v>0</v>
      </c>
      <c r="F29" s="236">
        <f t="shared" ref="F29:F34" si="7">E29-C29</f>
        <v>0</v>
      </c>
      <c r="G29" s="236">
        <f>'Mortgagor''s-LIHTC Cost Cert.'!M28</f>
        <v>0</v>
      </c>
      <c r="H29" s="236">
        <f>'Mortgagor''s-LIHTC Cost Cert.'!O28</f>
        <v>0</v>
      </c>
      <c r="I29" s="236">
        <f>G29</f>
        <v>0</v>
      </c>
      <c r="J29" s="236">
        <f>H29</f>
        <v>0</v>
      </c>
    </row>
    <row r="30" spans="1:10" ht="24.9" customHeight="1">
      <c r="A30" s="156">
        <v>18</v>
      </c>
      <c r="B30" s="230" t="str">
        <f>'Mortgagor''s-LIHTC Cost Cert.'!I29</f>
        <v>Architect Fee-Supervision</v>
      </c>
      <c r="C30" s="241">
        <v>0</v>
      </c>
      <c r="D30" s="238">
        <f>SUM('Mortgagor''s-LIHTC Cost Cert.'!K29)</f>
        <v>0</v>
      </c>
      <c r="E30" s="241">
        <f>D30</f>
        <v>0</v>
      </c>
      <c r="F30" s="241">
        <f t="shared" si="7"/>
        <v>0</v>
      </c>
      <c r="G30" s="241">
        <f>'Mortgagor''s-LIHTC Cost Cert.'!M29</f>
        <v>0</v>
      </c>
      <c r="H30" s="241">
        <f>'Mortgagor''s-LIHTC Cost Cert.'!O29</f>
        <v>0</v>
      </c>
      <c r="I30" s="241">
        <f>G30</f>
        <v>0</v>
      </c>
      <c r="J30" s="241">
        <f>H30</f>
        <v>0</v>
      </c>
    </row>
    <row r="31" spans="1:10" ht="24.9" customHeight="1">
      <c r="A31" s="156">
        <v>19</v>
      </c>
      <c r="B31" s="230" t="str">
        <f>'Mortgagor''s-LIHTC Cost Cert.'!I31</f>
        <v>Surveys</v>
      </c>
      <c r="C31" s="241">
        <v>0</v>
      </c>
      <c r="D31" s="238">
        <f>SUM('Mortgagor''s-LIHTC Cost Cert.'!K31)</f>
        <v>0</v>
      </c>
      <c r="E31" s="241">
        <f t="shared" ref="E31:E34" si="8">D31</f>
        <v>0</v>
      </c>
      <c r="F31" s="241">
        <f t="shared" si="7"/>
        <v>0</v>
      </c>
      <c r="G31" s="241">
        <f>'Mortgagor''s-LIHTC Cost Cert.'!M31</f>
        <v>0</v>
      </c>
      <c r="H31" s="241">
        <f>'Mortgagor''s-LIHTC Cost Cert.'!O31</f>
        <v>0</v>
      </c>
      <c r="I31" s="241">
        <f t="shared" ref="I31:I34" si="9">G31</f>
        <v>0</v>
      </c>
      <c r="J31" s="241">
        <f t="shared" ref="J31:J34" si="10">H31</f>
        <v>0</v>
      </c>
    </row>
    <row r="32" spans="1:10" ht="24.9" customHeight="1">
      <c r="A32" s="156">
        <v>20</v>
      </c>
      <c r="B32" s="230" t="str">
        <f>'Mortgagor''s-LIHTC Cost Cert.'!I32</f>
        <v xml:space="preserve">Other:  </v>
      </c>
      <c r="C32" s="241">
        <v>0</v>
      </c>
      <c r="D32" s="238">
        <f>SUM('Mortgagor''s-LIHTC Cost Cert.'!K32)</f>
        <v>0</v>
      </c>
      <c r="E32" s="241">
        <f t="shared" si="8"/>
        <v>0</v>
      </c>
      <c r="F32" s="241">
        <f t="shared" si="7"/>
        <v>0</v>
      </c>
      <c r="G32" s="241">
        <f>'Mortgagor''s-LIHTC Cost Cert.'!M32</f>
        <v>0</v>
      </c>
      <c r="H32" s="241">
        <f>'Mortgagor''s-LIHTC Cost Cert.'!O32</f>
        <v>0</v>
      </c>
      <c r="I32" s="241">
        <f t="shared" si="9"/>
        <v>0</v>
      </c>
      <c r="J32" s="241">
        <f t="shared" si="10"/>
        <v>0</v>
      </c>
    </row>
    <row r="33" spans="1:11" ht="24.9" customHeight="1">
      <c r="A33" s="156">
        <v>21</v>
      </c>
      <c r="B33" s="230" t="str">
        <f>'Mortgagor''s-LIHTC Cost Cert.'!I33</f>
        <v xml:space="preserve">Other:  </v>
      </c>
      <c r="C33" s="241">
        <v>0</v>
      </c>
      <c r="D33" s="238">
        <f>SUM('Mortgagor''s-LIHTC Cost Cert.'!K33)</f>
        <v>0</v>
      </c>
      <c r="E33" s="241">
        <f t="shared" si="8"/>
        <v>0</v>
      </c>
      <c r="F33" s="241">
        <f t="shared" si="7"/>
        <v>0</v>
      </c>
      <c r="G33" s="241">
        <f>'Mortgagor''s-LIHTC Cost Cert.'!M33</f>
        <v>0</v>
      </c>
      <c r="H33" s="241">
        <f>'Mortgagor''s-LIHTC Cost Cert.'!O33</f>
        <v>0</v>
      </c>
      <c r="I33" s="241">
        <f t="shared" si="9"/>
        <v>0</v>
      </c>
      <c r="J33" s="241">
        <f t="shared" si="10"/>
        <v>0</v>
      </c>
    </row>
    <row r="34" spans="1:11" ht="24.9" customHeight="1">
      <c r="A34" s="156">
        <v>22</v>
      </c>
      <c r="B34" s="230" t="str">
        <f>'Mortgagor''s-LIHTC Cost Cert.'!I34</f>
        <v xml:space="preserve">Other:  </v>
      </c>
      <c r="C34" s="241">
        <v>0</v>
      </c>
      <c r="D34" s="238">
        <f>SUM('Mortgagor''s-LIHTC Cost Cert.'!K34)</f>
        <v>0</v>
      </c>
      <c r="E34" s="241">
        <f t="shared" si="8"/>
        <v>0</v>
      </c>
      <c r="F34" s="241">
        <f t="shared" si="7"/>
        <v>0</v>
      </c>
      <c r="G34" s="241">
        <f>'Mortgagor''s-LIHTC Cost Cert.'!M34</f>
        <v>0</v>
      </c>
      <c r="H34" s="241">
        <f>'Mortgagor''s-LIHTC Cost Cert.'!O34</f>
        <v>0</v>
      </c>
      <c r="I34" s="241">
        <f t="shared" si="9"/>
        <v>0</v>
      </c>
      <c r="J34" s="241">
        <f t="shared" si="10"/>
        <v>0</v>
      </c>
    </row>
    <row r="35" spans="1:11" ht="24.9" customHeight="1">
      <c r="A35" s="156">
        <v>23</v>
      </c>
      <c r="B35" s="234" t="s">
        <v>438</v>
      </c>
      <c r="C35" s="235">
        <f t="shared" ref="C35:J35" si="11">SUM(C29:C34)</f>
        <v>0</v>
      </c>
      <c r="D35" s="235">
        <f t="shared" si="11"/>
        <v>0</v>
      </c>
      <c r="E35" s="235">
        <f t="shared" si="11"/>
        <v>0</v>
      </c>
      <c r="F35" s="235">
        <f t="shared" si="11"/>
        <v>0</v>
      </c>
      <c r="G35" s="235">
        <f t="shared" si="11"/>
        <v>0</v>
      </c>
      <c r="H35" s="235">
        <f t="shared" si="11"/>
        <v>0</v>
      </c>
      <c r="I35" s="235">
        <f t="shared" si="11"/>
        <v>0</v>
      </c>
      <c r="J35" s="235">
        <f t="shared" si="11"/>
        <v>0</v>
      </c>
    </row>
    <row r="36" spans="1:11" ht="24.9" customHeight="1">
      <c r="A36" s="156">
        <v>24</v>
      </c>
      <c r="B36" s="239" t="s">
        <v>30</v>
      </c>
      <c r="C36" s="240"/>
      <c r="D36" s="240"/>
      <c r="E36" s="240"/>
      <c r="F36" s="240"/>
      <c r="G36" s="240"/>
      <c r="H36" s="240"/>
      <c r="I36" s="232"/>
      <c r="J36" s="232"/>
    </row>
    <row r="37" spans="1:11" ht="24.9" customHeight="1">
      <c r="A37" s="156">
        <v>25</v>
      </c>
      <c r="B37" s="230" t="s">
        <v>112</v>
      </c>
      <c r="C37" s="236">
        <v>0</v>
      </c>
      <c r="D37" s="236">
        <f>SUM('Mortgagor''s-LIHTC Cost Cert.'!K40)</f>
        <v>0</v>
      </c>
      <c r="E37" s="236">
        <f>D37</f>
        <v>0</v>
      </c>
      <c r="F37" s="236">
        <f>E37-C37</f>
        <v>0</v>
      </c>
      <c r="G37" s="236">
        <f>'Mortgagor''s-LIHTC Cost Cert.'!M40</f>
        <v>0</v>
      </c>
      <c r="H37" s="236">
        <f>'Mortgagor''s-LIHTC Cost Cert.'!O40</f>
        <v>0</v>
      </c>
      <c r="I37" s="236">
        <f>G37</f>
        <v>0</v>
      </c>
      <c r="J37" s="236">
        <f>H37</f>
        <v>0</v>
      </c>
    </row>
    <row r="38" spans="1:11" ht="24.9" customHeight="1">
      <c r="A38" s="156">
        <v>26</v>
      </c>
      <c r="B38" s="230" t="s">
        <v>372</v>
      </c>
      <c r="C38" s="241">
        <v>0</v>
      </c>
      <c r="D38" s="241">
        <f>SUM('Mortgagor''s-LIHTC Cost Cert.'!K41)</f>
        <v>0</v>
      </c>
      <c r="E38" s="241">
        <f>D38</f>
        <v>0</v>
      </c>
      <c r="F38" s="241">
        <f>E38-C38</f>
        <v>0</v>
      </c>
      <c r="G38" s="241">
        <f>'Mortgagor''s-LIHTC Cost Cert.'!M41</f>
        <v>0</v>
      </c>
      <c r="H38" s="242" t="str">
        <f>'Mortgagor''s-LIHTC Cost Cert.'!O41</f>
        <v>XXXXXXXXXXXXX</v>
      </c>
      <c r="I38" s="241">
        <f>G38</f>
        <v>0</v>
      </c>
      <c r="J38" s="241" t="str">
        <f>H38</f>
        <v>XXXXXXXXXXXXX</v>
      </c>
    </row>
    <row r="39" spans="1:11" ht="24.9" customHeight="1">
      <c r="A39" s="156">
        <v>27</v>
      </c>
      <c r="B39" s="230" t="str">
        <f>'Mortgagor''s-LIHTC Cost Cert.'!I44</f>
        <v>Real Estate Taxes/Pilots</v>
      </c>
      <c r="C39" s="241">
        <v>0</v>
      </c>
      <c r="D39" s="241">
        <f>SUM('Mortgagor''s-LIHTC Cost Cert.'!K44)</f>
        <v>0</v>
      </c>
      <c r="E39" s="241">
        <f t="shared" ref="E39:E42" si="12">D39</f>
        <v>0</v>
      </c>
      <c r="F39" s="241">
        <f t="shared" ref="F39:F41" si="13">E39-C39</f>
        <v>0</v>
      </c>
      <c r="G39" s="241">
        <f>'Mortgagor''s-LIHTC Cost Cert.'!M44</f>
        <v>0</v>
      </c>
      <c r="H39" s="241">
        <f>'Mortgagor''s-LIHTC Cost Cert.'!O44</f>
        <v>0</v>
      </c>
      <c r="I39" s="241">
        <f t="shared" ref="I39:I42" si="14">G39</f>
        <v>0</v>
      </c>
      <c r="J39" s="241">
        <f t="shared" ref="J39:J42" si="15">H39</f>
        <v>0</v>
      </c>
    </row>
    <row r="40" spans="1:11" ht="24.9" customHeight="1">
      <c r="A40" s="156">
        <v>28</v>
      </c>
      <c r="B40" s="230" t="str">
        <f>'Mortgagor''s-LIHTC Cost Cert.'!I45</f>
        <v>Insurance</v>
      </c>
      <c r="C40" s="241">
        <v>0</v>
      </c>
      <c r="D40" s="241">
        <f>SUM('Mortgagor''s-LIHTC Cost Cert.'!K45)</f>
        <v>0</v>
      </c>
      <c r="E40" s="241">
        <f t="shared" si="12"/>
        <v>0</v>
      </c>
      <c r="F40" s="241">
        <f t="shared" si="13"/>
        <v>0</v>
      </c>
      <c r="G40" s="241">
        <f>'Mortgagor''s-LIHTC Cost Cert.'!M45</f>
        <v>0</v>
      </c>
      <c r="H40" s="241">
        <f>'Mortgagor''s-LIHTC Cost Cert.'!O45</f>
        <v>0</v>
      </c>
      <c r="I40" s="241">
        <f t="shared" si="14"/>
        <v>0</v>
      </c>
      <c r="J40" s="241">
        <f t="shared" si="15"/>
        <v>0</v>
      </c>
    </row>
    <row r="41" spans="1:11" ht="24.9" customHeight="1">
      <c r="A41" s="156">
        <v>29</v>
      </c>
      <c r="B41" s="230" t="str">
        <f>'Mortgagor''s-LIHTC Cost Cert.'!I46</f>
        <v>Utilities</v>
      </c>
      <c r="C41" s="241">
        <v>0</v>
      </c>
      <c r="D41" s="241">
        <f>SUM('Mortgagor''s-LIHTC Cost Cert.'!K46)</f>
        <v>0</v>
      </c>
      <c r="E41" s="241">
        <f t="shared" si="12"/>
        <v>0</v>
      </c>
      <c r="F41" s="241">
        <f t="shared" si="13"/>
        <v>0</v>
      </c>
      <c r="G41" s="241">
        <f>'Mortgagor''s-LIHTC Cost Cert.'!M46</f>
        <v>0</v>
      </c>
      <c r="H41" s="241">
        <f>'Mortgagor''s-LIHTC Cost Cert.'!O46</f>
        <v>0</v>
      </c>
      <c r="I41" s="241">
        <f t="shared" si="14"/>
        <v>0</v>
      </c>
      <c r="J41" s="241">
        <f t="shared" si="15"/>
        <v>0</v>
      </c>
    </row>
    <row r="42" spans="1:11" ht="24.9" customHeight="1">
      <c r="A42" s="156">
        <v>30</v>
      </c>
      <c r="B42" s="230" t="str">
        <f>'Mortgagor''s-LIHTC Cost Cert.'!I51</f>
        <v>CHFA Construction Observation</v>
      </c>
      <c r="C42" s="241">
        <v>0</v>
      </c>
      <c r="D42" s="241">
        <f>SUM('Mortgagor''s-LIHTC Cost Cert.'!K51)</f>
        <v>0</v>
      </c>
      <c r="E42" s="241">
        <f t="shared" si="12"/>
        <v>0</v>
      </c>
      <c r="F42" s="241">
        <f>E42-C42</f>
        <v>0</v>
      </c>
      <c r="G42" s="241">
        <f>'Mortgagor''s-LIHTC Cost Cert.'!M51</f>
        <v>0</v>
      </c>
      <c r="H42" s="241">
        <f>'Mortgagor''s-LIHTC Cost Cert.'!O51</f>
        <v>0</v>
      </c>
      <c r="I42" s="241">
        <f t="shared" si="14"/>
        <v>0</v>
      </c>
      <c r="J42" s="241">
        <f t="shared" si="15"/>
        <v>0</v>
      </c>
    </row>
    <row r="43" spans="1:11" ht="24.9" customHeight="1">
      <c r="A43" s="156">
        <v>31</v>
      </c>
      <c r="B43" s="234" t="s">
        <v>438</v>
      </c>
      <c r="C43" s="235">
        <f t="shared" ref="C43:J43" si="16">SUM(C37:C42)</f>
        <v>0</v>
      </c>
      <c r="D43" s="235">
        <f t="shared" si="16"/>
        <v>0</v>
      </c>
      <c r="E43" s="235">
        <f t="shared" si="16"/>
        <v>0</v>
      </c>
      <c r="F43" s="235">
        <f t="shared" si="16"/>
        <v>0</v>
      </c>
      <c r="G43" s="235">
        <f t="shared" si="16"/>
        <v>0</v>
      </c>
      <c r="H43" s="235">
        <f t="shared" si="16"/>
        <v>0</v>
      </c>
      <c r="I43" s="235">
        <f t="shared" si="16"/>
        <v>0</v>
      </c>
      <c r="J43" s="235">
        <f t="shared" si="16"/>
        <v>0</v>
      </c>
    </row>
    <row r="44" spans="1:11" ht="24.9" customHeight="1">
      <c r="A44" s="156">
        <v>32</v>
      </c>
      <c r="B44" s="239" t="s">
        <v>31</v>
      </c>
      <c r="C44" s="240"/>
      <c r="D44" s="240"/>
      <c r="E44" s="240"/>
      <c r="F44" s="240"/>
      <c r="G44" s="240"/>
      <c r="H44" s="240"/>
      <c r="I44" s="232"/>
      <c r="J44" s="232"/>
    </row>
    <row r="45" spans="1:11" ht="24.9" customHeight="1">
      <c r="A45" s="156">
        <v>33</v>
      </c>
      <c r="B45" s="230" t="str">
        <f>'Mortgagor''s-LIHTC Cost Cert.'!I56</f>
        <v>Legal Counsel - Real Estate*</v>
      </c>
      <c r="C45" s="236">
        <v>0</v>
      </c>
      <c r="D45" s="236">
        <f>'Mortgagor''s-LIHTC Cost Cert.'!K56</f>
        <v>0</v>
      </c>
      <c r="E45" s="236">
        <f>D45</f>
        <v>0</v>
      </c>
      <c r="F45" s="236">
        <f t="shared" ref="F45:F48" si="17">E45-C45</f>
        <v>0</v>
      </c>
      <c r="G45" s="236">
        <f>'Mortgagor''s-LIHTC Cost Cert.'!M56</f>
        <v>0</v>
      </c>
      <c r="H45" s="236">
        <f>'Mortgagor''s-LIHTC Cost Cert.'!O56</f>
        <v>0</v>
      </c>
      <c r="I45" s="236">
        <f>G45</f>
        <v>0</v>
      </c>
      <c r="J45" s="236">
        <f>H45</f>
        <v>0</v>
      </c>
      <c r="K45" s="9"/>
    </row>
    <row r="46" spans="1:11" ht="24.9" customHeight="1">
      <c r="A46" s="156">
        <v>34</v>
      </c>
      <c r="B46" s="230" t="str">
        <f>'Mortgagor''s-LIHTC Cost Cert.'!I58</f>
        <v>Title Insurance Premiums and Recording Costs</v>
      </c>
      <c r="C46" s="241">
        <v>0</v>
      </c>
      <c r="D46" s="241">
        <f>'Mortgagor''s-LIHTC Cost Cert.'!K58</f>
        <v>0</v>
      </c>
      <c r="E46" s="236">
        <f>D46</f>
        <v>0</v>
      </c>
      <c r="F46" s="241">
        <f t="shared" si="17"/>
        <v>0</v>
      </c>
      <c r="G46" s="241">
        <f>'Mortgagor''s-LIHTC Cost Cert.'!M58</f>
        <v>0</v>
      </c>
      <c r="H46" s="241">
        <f>'Mortgagor''s-LIHTC Cost Cert.'!O59</f>
        <v>0</v>
      </c>
      <c r="I46" s="241">
        <f t="shared" ref="I46:I53" si="18">G46</f>
        <v>0</v>
      </c>
      <c r="J46" s="241">
        <f t="shared" ref="J46:J53" si="19">H46</f>
        <v>0</v>
      </c>
      <c r="K46" s="9"/>
    </row>
    <row r="47" spans="1:11" ht="24.9" customHeight="1">
      <c r="A47" s="156">
        <v>35</v>
      </c>
      <c r="B47" s="230" t="str">
        <f>'Mortgagor''s-LIHTC Cost Cert.'!I59</f>
        <v>Appraisal/Market Study</v>
      </c>
      <c r="C47" s="241">
        <v>0</v>
      </c>
      <c r="D47" s="241">
        <f>'Mortgagor''s-LIHTC Cost Cert.'!K59</f>
        <v>0</v>
      </c>
      <c r="E47" s="243">
        <f t="shared" ref="E47:E53" si="20">D47</f>
        <v>0</v>
      </c>
      <c r="F47" s="241">
        <f t="shared" si="17"/>
        <v>0</v>
      </c>
      <c r="G47" s="241">
        <f>'Mortgagor''s-LIHTC Cost Cert.'!M59</f>
        <v>0</v>
      </c>
      <c r="H47" s="242" t="str">
        <f>'Mortgagor''s-LIHTC Cost Cert.'!O60</f>
        <v>XXXXXXXXXXXXX</v>
      </c>
      <c r="I47" s="241">
        <f t="shared" si="18"/>
        <v>0</v>
      </c>
      <c r="J47" s="241" t="str">
        <f t="shared" si="19"/>
        <v>XXXXXXXXXXXXX</v>
      </c>
      <c r="K47" s="9"/>
    </row>
    <row r="48" spans="1:11" ht="24.9" customHeight="1">
      <c r="A48" s="156">
        <v>36</v>
      </c>
      <c r="B48" s="230" t="str">
        <f>'Mortgagor''s-LIHTC Cost Cert.'!I60</f>
        <v>Lease-Up &amp; Marketing</v>
      </c>
      <c r="C48" s="241">
        <v>0</v>
      </c>
      <c r="D48" s="241">
        <f>'Mortgagor''s-LIHTC Cost Cert.'!K60</f>
        <v>0</v>
      </c>
      <c r="E48" s="243">
        <f t="shared" si="20"/>
        <v>0</v>
      </c>
      <c r="F48" s="241">
        <f t="shared" si="17"/>
        <v>0</v>
      </c>
      <c r="G48" s="241" t="str">
        <f>'Mortgagor''s-LIHTC Cost Cert.'!M60</f>
        <v>XXXXXXXXXXXXX</v>
      </c>
      <c r="H48" s="242" t="str">
        <f>'Mortgagor''s-LIHTC Cost Cert.'!O61</f>
        <v>XXXXXXXXXXXXX</v>
      </c>
      <c r="I48" s="241" t="str">
        <f t="shared" si="18"/>
        <v>XXXXXXXXXXXXX</v>
      </c>
      <c r="J48" s="241" t="str">
        <f t="shared" si="19"/>
        <v>XXXXXXXXXXXXX</v>
      </c>
      <c r="K48" s="9"/>
    </row>
    <row r="49" spans="1:11" ht="24.9" customHeight="1">
      <c r="A49" s="156">
        <v>37</v>
      </c>
      <c r="B49" s="230" t="str">
        <f>'Mortgagor''s-LIHTC Cost Cert.'!I61</f>
        <v>Cost Certification [CHFA/LIHTC Required]</v>
      </c>
      <c r="C49" s="241">
        <v>0</v>
      </c>
      <c r="D49" s="241">
        <f>'Mortgagor''s-LIHTC Cost Cert.'!K61</f>
        <v>0</v>
      </c>
      <c r="E49" s="243">
        <f t="shared" si="20"/>
        <v>0</v>
      </c>
      <c r="F49" s="241">
        <f t="shared" ref="F49:F53" si="21">E49-C49</f>
        <v>0</v>
      </c>
      <c r="G49" s="241">
        <f>'Mortgagor''s-LIHTC Cost Cert.'!M61</f>
        <v>0</v>
      </c>
      <c r="H49" s="241">
        <f>'Mortgagor''s-LIHTC Cost Cert.'!O62</f>
        <v>0</v>
      </c>
      <c r="I49" s="241">
        <f t="shared" si="18"/>
        <v>0</v>
      </c>
      <c r="J49" s="241">
        <f t="shared" si="19"/>
        <v>0</v>
      </c>
      <c r="K49" s="9"/>
    </row>
    <row r="50" spans="1:11" ht="24.9" customHeight="1">
      <c r="A50" s="156">
        <v>38</v>
      </c>
      <c r="B50" s="230" t="str">
        <f>'Mortgagor''s-LIHTC Cost Cert.'!I62</f>
        <v>Environmental Reports and Testing</v>
      </c>
      <c r="C50" s="241">
        <v>0</v>
      </c>
      <c r="D50" s="241">
        <f>'Mortgagor''s-LIHTC Cost Cert.'!K62</f>
        <v>0</v>
      </c>
      <c r="E50" s="243">
        <f t="shared" si="20"/>
        <v>0</v>
      </c>
      <c r="F50" s="241">
        <f t="shared" si="21"/>
        <v>0</v>
      </c>
      <c r="G50" s="241">
        <f>'Mortgagor''s-LIHTC Cost Cert.'!M62</f>
        <v>0</v>
      </c>
      <c r="H50" s="241">
        <f>'Mortgagor''s-LIHTC Cost Cert.'!O63</f>
        <v>0</v>
      </c>
      <c r="I50" s="241">
        <f t="shared" si="18"/>
        <v>0</v>
      </c>
      <c r="J50" s="241">
        <f t="shared" si="19"/>
        <v>0</v>
      </c>
      <c r="K50" s="9"/>
    </row>
    <row r="51" spans="1:11" ht="24.9" customHeight="1">
      <c r="A51" s="156">
        <v>39</v>
      </c>
      <c r="B51" s="230" t="str">
        <f>'Mortgagor''s-LIHTC Cost Cert.'!I63</f>
        <v>Other: Relocation</v>
      </c>
      <c r="C51" s="241">
        <v>0</v>
      </c>
      <c r="D51" s="241">
        <f>'Mortgagor''s-LIHTC Cost Cert.'!K63</f>
        <v>0</v>
      </c>
      <c r="E51" s="243">
        <f t="shared" si="20"/>
        <v>0</v>
      </c>
      <c r="F51" s="241">
        <f t="shared" ref="F51:F52" si="22">E51-C51</f>
        <v>0</v>
      </c>
      <c r="G51" s="241">
        <f>'Mortgagor''s-LIHTC Cost Cert.'!M63</f>
        <v>0</v>
      </c>
      <c r="H51" s="241">
        <f>'Mortgagor''s-LIHTC Cost Cert.'!O64</f>
        <v>0</v>
      </c>
      <c r="I51" s="241">
        <f t="shared" ref="I51:I52" si="23">G51</f>
        <v>0</v>
      </c>
      <c r="J51" s="241">
        <f t="shared" ref="J51:J52" si="24">H51</f>
        <v>0</v>
      </c>
      <c r="K51" s="9"/>
    </row>
    <row r="52" spans="1:11" ht="24.9" customHeight="1">
      <c r="A52" s="156">
        <v>40</v>
      </c>
      <c r="B52" s="230" t="str">
        <f>'Mortgagor''s-LIHTC Cost Cert.'!I64</f>
        <v xml:space="preserve">Other: </v>
      </c>
      <c r="C52" s="241">
        <v>0</v>
      </c>
      <c r="D52" s="241">
        <f>'Mortgagor''s-LIHTC Cost Cert.'!K64</f>
        <v>0</v>
      </c>
      <c r="E52" s="243">
        <f t="shared" si="20"/>
        <v>0</v>
      </c>
      <c r="F52" s="241">
        <f t="shared" si="22"/>
        <v>0</v>
      </c>
      <c r="G52" s="241">
        <f>'Mortgagor''s-LIHTC Cost Cert.'!M64</f>
        <v>0</v>
      </c>
      <c r="H52" s="241">
        <f>'Mortgagor''s-LIHTC Cost Cert.'!O65</f>
        <v>0</v>
      </c>
      <c r="I52" s="241">
        <f t="shared" si="23"/>
        <v>0</v>
      </c>
      <c r="J52" s="241">
        <f t="shared" si="24"/>
        <v>0</v>
      </c>
      <c r="K52" s="9"/>
    </row>
    <row r="53" spans="1:11" ht="24.9" customHeight="1">
      <c r="A53" s="156">
        <v>41</v>
      </c>
      <c r="B53" s="230" t="str">
        <f>'Mortgagor''s-LIHTC Cost Cert.'!I66</f>
        <v>Soft Cost Contingency</v>
      </c>
      <c r="C53" s="241">
        <v>0</v>
      </c>
      <c r="D53" s="241">
        <f>'Mortgagor''s-LIHTC Cost Cert.'!K66</f>
        <v>0</v>
      </c>
      <c r="E53" s="243">
        <f t="shared" si="20"/>
        <v>0</v>
      </c>
      <c r="F53" s="241">
        <f t="shared" si="21"/>
        <v>0</v>
      </c>
      <c r="G53" s="241">
        <f>'Mortgagor''s-LIHTC Cost Cert.'!M66</f>
        <v>0</v>
      </c>
      <c r="H53" s="241">
        <f>'Mortgagor''s-LIHTC Cost Cert.'!O66</f>
        <v>0</v>
      </c>
      <c r="I53" s="241">
        <f t="shared" si="18"/>
        <v>0</v>
      </c>
      <c r="J53" s="241">
        <f t="shared" si="19"/>
        <v>0</v>
      </c>
      <c r="K53" s="9"/>
    </row>
    <row r="54" spans="1:11" ht="24.9" customHeight="1">
      <c r="A54" s="156">
        <v>42</v>
      </c>
      <c r="B54" s="234" t="s">
        <v>438</v>
      </c>
      <c r="C54" s="235">
        <f t="shared" ref="C54:J54" si="25">SUM(C45:C53)</f>
        <v>0</v>
      </c>
      <c r="D54" s="235">
        <f t="shared" si="25"/>
        <v>0</v>
      </c>
      <c r="E54" s="235">
        <f t="shared" si="25"/>
        <v>0</v>
      </c>
      <c r="F54" s="235">
        <f t="shared" si="25"/>
        <v>0</v>
      </c>
      <c r="G54" s="235">
        <f t="shared" si="25"/>
        <v>0</v>
      </c>
      <c r="H54" s="235">
        <f t="shared" si="25"/>
        <v>0</v>
      </c>
      <c r="I54" s="235">
        <f t="shared" si="25"/>
        <v>0</v>
      </c>
      <c r="J54" s="235">
        <f t="shared" si="25"/>
        <v>0</v>
      </c>
      <c r="K54" s="9"/>
    </row>
    <row r="55" spans="1:11" ht="24.9" customHeight="1">
      <c r="A55" s="156">
        <v>43</v>
      </c>
      <c r="B55" s="234" t="s">
        <v>2</v>
      </c>
      <c r="C55" s="235">
        <f>SUM(C22+C27+C35+C43+C54)</f>
        <v>0</v>
      </c>
      <c r="D55" s="235">
        <f t="shared" ref="D55:J55" si="26">SUM(D22+D27+D35+D43+D54)</f>
        <v>0</v>
      </c>
      <c r="E55" s="235">
        <f t="shared" si="26"/>
        <v>0</v>
      </c>
      <c r="F55" s="235">
        <f t="shared" si="26"/>
        <v>0</v>
      </c>
      <c r="G55" s="235">
        <f t="shared" si="26"/>
        <v>0</v>
      </c>
      <c r="H55" s="235">
        <f t="shared" si="26"/>
        <v>0</v>
      </c>
      <c r="I55" s="235">
        <f t="shared" si="26"/>
        <v>0</v>
      </c>
      <c r="J55" s="235">
        <f t="shared" si="26"/>
        <v>0</v>
      </c>
      <c r="K55" s="9"/>
    </row>
    <row r="56" spans="1:11" ht="24.9" customHeight="1">
      <c r="A56" s="156">
        <v>44</v>
      </c>
      <c r="B56" s="230" t="s">
        <v>115</v>
      </c>
      <c r="C56" s="236">
        <v>0</v>
      </c>
      <c r="D56" s="236">
        <f>SUM('Mortgagor''s-LIHTC Cost Cert.'!T11)</f>
        <v>0</v>
      </c>
      <c r="E56" s="236" t="e">
        <f>(C56/C55)*E55</f>
        <v>#DIV/0!</v>
      </c>
      <c r="F56" s="236" t="e">
        <f>E56-C56</f>
        <v>#DIV/0!</v>
      </c>
      <c r="G56" s="236">
        <f>'Mortgagor''s-LIHTC Cost Cert.'!V11</f>
        <v>0</v>
      </c>
      <c r="H56" s="236">
        <f>'Mortgagor''s-LIHTC Cost Cert.'!X11</f>
        <v>0</v>
      </c>
      <c r="I56" s="236">
        <f>G56</f>
        <v>0</v>
      </c>
      <c r="J56" s="236">
        <f>H56</f>
        <v>0</v>
      </c>
      <c r="K56" s="9"/>
    </row>
    <row r="57" spans="1:11" ht="24.9" customHeight="1">
      <c r="A57" s="156">
        <v>45</v>
      </c>
      <c r="B57" s="230" t="s">
        <v>383</v>
      </c>
      <c r="C57" s="241">
        <v>0</v>
      </c>
      <c r="D57" s="238">
        <f>SUM('Mortgagor''s-LIHTC Cost Cert.'!T16)</f>
        <v>0</v>
      </c>
      <c r="E57" s="241">
        <f t="shared" ref="E57:E62" si="27">D57</f>
        <v>0</v>
      </c>
      <c r="F57" s="241">
        <f>E57-C57</f>
        <v>0</v>
      </c>
      <c r="G57" s="439" t="s">
        <v>472</v>
      </c>
      <c r="H57" s="233" t="str">
        <f>'Mortgagor''s-LIHTC Cost Cert.'!X16</f>
        <v>XXXXXXXXXXX</v>
      </c>
      <c r="I57" s="241" t="str">
        <f t="shared" ref="I57:I58" si="28">G57</f>
        <v>XXXXXXXXXXXXX</v>
      </c>
      <c r="J57" s="232" t="str">
        <f t="shared" ref="J57:J58" si="29">H57</f>
        <v>XXXXXXXXXXX</v>
      </c>
    </row>
    <row r="58" spans="1:11" ht="24.9" customHeight="1">
      <c r="A58" s="156">
        <v>46</v>
      </c>
      <c r="B58" s="230" t="s">
        <v>384</v>
      </c>
      <c r="C58" s="241">
        <v>0</v>
      </c>
      <c r="D58" s="238">
        <f>SUM('Mortgagor''s-LIHTC Cost Cert.'!T17)</f>
        <v>0</v>
      </c>
      <c r="E58" s="241">
        <f t="shared" si="27"/>
        <v>0</v>
      </c>
      <c r="F58" s="241">
        <f t="shared" ref="F58" si="30">E58-C58</f>
        <v>0</v>
      </c>
      <c r="G58" s="439" t="s">
        <v>472</v>
      </c>
      <c r="H58" s="233">
        <f>'Mortgagor''s-LIHTC Cost Cert.'!X17</f>
        <v>0</v>
      </c>
      <c r="I58" s="241" t="str">
        <f t="shared" si="28"/>
        <v>XXXXXXXXXXXXX</v>
      </c>
      <c r="J58" s="232">
        <f t="shared" si="29"/>
        <v>0</v>
      </c>
    </row>
    <row r="59" spans="1:11" ht="24.9" customHeight="1">
      <c r="A59" s="156">
        <v>47</v>
      </c>
      <c r="B59" s="230" t="str">
        <f>'Mortgagor''s-LIHTC Cost Cert.'!R22</f>
        <v>Operating/Debt Service Reserve</v>
      </c>
      <c r="C59" s="241">
        <v>0</v>
      </c>
      <c r="D59" s="238">
        <f>'Mortgagor''s-LIHTC Cost Cert.'!T22</f>
        <v>0</v>
      </c>
      <c r="E59" s="241">
        <f t="shared" si="27"/>
        <v>0</v>
      </c>
      <c r="F59" s="241">
        <f t="shared" ref="F59:F62" si="31">E59-C59</f>
        <v>0</v>
      </c>
      <c r="G59" s="439" t="s">
        <v>472</v>
      </c>
      <c r="H59" s="439" t="s">
        <v>472</v>
      </c>
      <c r="I59" s="241" t="str">
        <f t="shared" ref="I59:I62" si="32">G59</f>
        <v>XXXXXXXXXXXXX</v>
      </c>
      <c r="J59" s="232" t="str">
        <f t="shared" ref="J59:J62" si="33">H59</f>
        <v>XXXXXXXXXXXXX</v>
      </c>
    </row>
    <row r="60" spans="1:11" ht="24.9" customHeight="1">
      <c r="A60" s="156">
        <v>48</v>
      </c>
      <c r="B60" s="230" t="str">
        <f>'Mortgagor''s-LIHTC Cost Cert.'!R23</f>
        <v>Working Capital Reserve</v>
      </c>
      <c r="C60" s="241">
        <v>0</v>
      </c>
      <c r="D60" s="238">
        <f>'Mortgagor''s-LIHTC Cost Cert.'!T23</f>
        <v>0</v>
      </c>
      <c r="E60" s="241">
        <f t="shared" si="27"/>
        <v>0</v>
      </c>
      <c r="F60" s="241">
        <f t="shared" si="31"/>
        <v>0</v>
      </c>
      <c r="G60" s="439" t="s">
        <v>472</v>
      </c>
      <c r="H60" s="439" t="s">
        <v>472</v>
      </c>
      <c r="I60" s="241" t="str">
        <f t="shared" si="32"/>
        <v>XXXXXXXXXXXXX</v>
      </c>
      <c r="J60" s="232" t="str">
        <f t="shared" si="33"/>
        <v>XXXXXXXXXXXXX</v>
      </c>
    </row>
    <row r="61" spans="1:11" ht="24.9" customHeight="1">
      <c r="A61" s="156">
        <v>49</v>
      </c>
      <c r="B61" s="230" t="str">
        <f>'Mortgagor''s-LIHTC Cost Cert.'!R24</f>
        <v>Other: Rental Subsidy Reserve</v>
      </c>
      <c r="C61" s="241">
        <v>0</v>
      </c>
      <c r="D61" s="238">
        <f>'Mortgagor''s-LIHTC Cost Cert.'!T24</f>
        <v>0</v>
      </c>
      <c r="E61" s="241">
        <f t="shared" si="27"/>
        <v>0</v>
      </c>
      <c r="F61" s="241">
        <f t="shared" si="31"/>
        <v>0</v>
      </c>
      <c r="G61" s="439" t="s">
        <v>472</v>
      </c>
      <c r="H61" s="439" t="s">
        <v>472</v>
      </c>
      <c r="I61" s="241" t="str">
        <f t="shared" si="32"/>
        <v>XXXXXXXXXXXXX</v>
      </c>
      <c r="J61" s="232" t="str">
        <f t="shared" si="33"/>
        <v>XXXXXXXXXXXXX</v>
      </c>
    </row>
    <row r="62" spans="1:11" ht="24.9" customHeight="1">
      <c r="A62" s="156">
        <v>50</v>
      </c>
      <c r="B62" s="230" t="str">
        <f>'Mortgagor''s-LIHTC Cost Cert.'!R25</f>
        <v>Other: Investor Required Reserve</v>
      </c>
      <c r="C62" s="241">
        <v>0</v>
      </c>
      <c r="D62" s="238">
        <f>'Mortgagor''s-LIHTC Cost Cert.'!T25</f>
        <v>0</v>
      </c>
      <c r="E62" s="241">
        <f t="shared" si="27"/>
        <v>0</v>
      </c>
      <c r="F62" s="241">
        <f t="shared" si="31"/>
        <v>0</v>
      </c>
      <c r="G62" s="439" t="s">
        <v>472</v>
      </c>
      <c r="H62" s="439" t="s">
        <v>472</v>
      </c>
      <c r="I62" s="241" t="str">
        <f t="shared" si="32"/>
        <v>XXXXXXXXXXXXX</v>
      </c>
      <c r="J62" s="232" t="str">
        <f t="shared" si="33"/>
        <v>XXXXXXXXXXXXX</v>
      </c>
    </row>
    <row r="63" spans="1:11" ht="24.9" customHeight="1">
      <c r="A63" s="156">
        <v>51</v>
      </c>
      <c r="B63" s="234" t="s">
        <v>3</v>
      </c>
      <c r="C63" s="235">
        <f t="shared" ref="C63:J63" si="34">SUM(C55:C62)</f>
        <v>0</v>
      </c>
      <c r="D63" s="235">
        <f t="shared" si="34"/>
        <v>0</v>
      </c>
      <c r="E63" s="235" t="e">
        <f t="shared" si="34"/>
        <v>#DIV/0!</v>
      </c>
      <c r="F63" s="235" t="e">
        <f t="shared" si="34"/>
        <v>#DIV/0!</v>
      </c>
      <c r="G63" s="235">
        <f t="shared" si="34"/>
        <v>0</v>
      </c>
      <c r="H63" s="235">
        <f t="shared" si="34"/>
        <v>0</v>
      </c>
      <c r="I63" s="235">
        <f t="shared" si="34"/>
        <v>0</v>
      </c>
      <c r="J63" s="235">
        <f t="shared" si="34"/>
        <v>0</v>
      </c>
    </row>
    <row r="64" spans="1:11" ht="24.9" customHeight="1">
      <c r="A64" s="156">
        <v>52</v>
      </c>
      <c r="B64" s="824" t="s">
        <v>130</v>
      </c>
      <c r="C64" s="825"/>
      <c r="D64" s="825"/>
      <c r="E64" s="825"/>
      <c r="F64" s="578"/>
      <c r="G64" s="578"/>
      <c r="H64" s="578"/>
      <c r="I64" s="578"/>
      <c r="J64" s="579"/>
    </row>
    <row r="65" spans="1:14" ht="24.9" customHeight="1">
      <c r="A65" s="156">
        <v>53</v>
      </c>
      <c r="B65" s="230" t="s">
        <v>104</v>
      </c>
      <c r="C65" s="236">
        <v>0</v>
      </c>
      <c r="D65" s="237">
        <f>SUM('Mortgagor''s-LIHTC Cost Cert.'!T32)</f>
        <v>0</v>
      </c>
      <c r="E65" s="236">
        <f>D65</f>
        <v>0</v>
      </c>
      <c r="F65" s="236">
        <f t="shared" ref="F65:F71" si="35">E65-C65</f>
        <v>0</v>
      </c>
      <c r="G65" s="237" t="str">
        <f>'Mortgagor''s-LIHTC Cost Cert.'!V32</f>
        <v>XXXXXXXXXXX</v>
      </c>
      <c r="H65" s="237" t="str">
        <f>'Mortgagor''s-LIHTC Cost Cert.'!X32</f>
        <v>XXXXXXXXXXX</v>
      </c>
      <c r="I65" s="237" t="str">
        <f>'Mortgagor''s-LIHTC Cost Cert.'!X32</f>
        <v>XXXXXXXXXXX</v>
      </c>
      <c r="J65" s="237" t="str">
        <f>H65</f>
        <v>XXXXXXXXXXX</v>
      </c>
    </row>
    <row r="66" spans="1:14" ht="24.9" customHeight="1">
      <c r="A66" s="156">
        <v>54</v>
      </c>
      <c r="B66" s="230" t="s">
        <v>105</v>
      </c>
      <c r="C66" s="241">
        <v>0</v>
      </c>
      <c r="D66" s="238">
        <f>SUM('Mortgagor''s-LIHTC Cost Cert.'!T33)</f>
        <v>0</v>
      </c>
      <c r="E66" s="241">
        <f>D66</f>
        <v>0</v>
      </c>
      <c r="F66" s="241">
        <f t="shared" si="35"/>
        <v>0</v>
      </c>
      <c r="G66" s="238" t="str">
        <f>'Mortgagor''s-LIHTC Cost Cert.'!V33</f>
        <v>XXXXXXXXXXX</v>
      </c>
      <c r="H66" s="238" t="str">
        <f>'Mortgagor''s-LIHTC Cost Cert.'!X33</f>
        <v>XXXXXXXXXXX</v>
      </c>
      <c r="I66" s="238" t="str">
        <f>'Mortgagor''s-LIHTC Cost Cert.'!X33</f>
        <v>XXXXXXXXXXX</v>
      </c>
      <c r="J66" s="237" t="str">
        <f t="shared" ref="J66:J71" si="36">H66</f>
        <v>XXXXXXXXXXX</v>
      </c>
    </row>
    <row r="67" spans="1:14" ht="24.9" customHeight="1">
      <c r="A67" s="156">
        <v>55</v>
      </c>
      <c r="B67" s="230" t="s">
        <v>106</v>
      </c>
      <c r="C67" s="241">
        <v>0</v>
      </c>
      <c r="D67" s="238">
        <f>SUM('Mortgagor''s-LIHTC Cost Cert.'!T34)</f>
        <v>0</v>
      </c>
      <c r="E67" s="241">
        <f t="shared" ref="E67:E71" si="37">D67</f>
        <v>0</v>
      </c>
      <c r="F67" s="241">
        <f t="shared" si="35"/>
        <v>0</v>
      </c>
      <c r="G67" s="238" t="str">
        <f>'Mortgagor''s-LIHTC Cost Cert.'!V34</f>
        <v>XXXXXXXXXXX</v>
      </c>
      <c r="H67" s="238" t="str">
        <f>'Mortgagor''s-LIHTC Cost Cert.'!X34</f>
        <v>XXXXXXXXXXX</v>
      </c>
      <c r="I67" s="238" t="str">
        <f>'Mortgagor''s-LIHTC Cost Cert.'!X34</f>
        <v>XXXXXXXXXXX</v>
      </c>
      <c r="J67" s="237" t="str">
        <f t="shared" si="36"/>
        <v>XXXXXXXXXXX</v>
      </c>
    </row>
    <row r="68" spans="1:14" ht="24.9" customHeight="1">
      <c r="A68" s="156">
        <v>56</v>
      </c>
      <c r="B68" s="230" t="s">
        <v>572</v>
      </c>
      <c r="C68" s="241">
        <v>0</v>
      </c>
      <c r="D68" s="238">
        <f>SUM('Mortgagor''s-LIHTC Cost Cert.'!T35)</f>
        <v>0</v>
      </c>
      <c r="E68" s="241">
        <f t="shared" si="37"/>
        <v>0</v>
      </c>
      <c r="F68" s="241">
        <f t="shared" si="35"/>
        <v>0</v>
      </c>
      <c r="G68" s="238" t="str">
        <f>'Mortgagor''s-LIHTC Cost Cert.'!V35</f>
        <v>XXXXXXXXXXX</v>
      </c>
      <c r="H68" s="238" t="str">
        <f>'Mortgagor''s-LIHTC Cost Cert.'!X35</f>
        <v>XXXXXXXXXXX</v>
      </c>
      <c r="I68" s="238" t="str">
        <f>'Mortgagor''s-LIHTC Cost Cert.'!X35</f>
        <v>XXXXXXXXXXX</v>
      </c>
      <c r="J68" s="237" t="str">
        <f t="shared" si="36"/>
        <v>XXXXXXXXXXX</v>
      </c>
    </row>
    <row r="69" spans="1:14" ht="24.9" customHeight="1">
      <c r="A69" s="156">
        <v>57</v>
      </c>
      <c r="B69" s="230" t="s">
        <v>377</v>
      </c>
      <c r="C69" s="241">
        <v>0</v>
      </c>
      <c r="D69" s="238">
        <f>SUM('Mortgagor''s-LIHTC Cost Cert.'!T36)</f>
        <v>0</v>
      </c>
      <c r="E69" s="241">
        <f t="shared" si="37"/>
        <v>0</v>
      </c>
      <c r="F69" s="241">
        <f t="shared" si="35"/>
        <v>0</v>
      </c>
      <c r="G69" s="238" t="str">
        <f>'Mortgagor''s-LIHTC Cost Cert.'!V36</f>
        <v>XXXXXXXXXXX</v>
      </c>
      <c r="H69" s="238" t="str">
        <f>'Mortgagor''s-LIHTC Cost Cert.'!X36</f>
        <v>XXXXXXXXXXX</v>
      </c>
      <c r="I69" s="238" t="str">
        <f>'Mortgagor''s-LIHTC Cost Cert.'!X36</f>
        <v>XXXXXXXXXXX</v>
      </c>
      <c r="J69" s="237" t="str">
        <f t="shared" si="36"/>
        <v>XXXXXXXXXXX</v>
      </c>
    </row>
    <row r="70" spans="1:14" ht="24.9" customHeight="1">
      <c r="A70" s="156">
        <v>58</v>
      </c>
      <c r="B70" s="244" t="s">
        <v>378</v>
      </c>
      <c r="C70" s="241">
        <v>0</v>
      </c>
      <c r="D70" s="238">
        <f>SUM('Mortgagor''s-LIHTC Cost Cert.'!T37)</f>
        <v>0</v>
      </c>
      <c r="E70" s="241">
        <f t="shared" si="37"/>
        <v>0</v>
      </c>
      <c r="F70" s="241">
        <f t="shared" si="35"/>
        <v>0</v>
      </c>
      <c r="G70" s="238" t="str">
        <f>'Mortgagor''s-LIHTC Cost Cert.'!V37</f>
        <v>XXXXXXXXXXX</v>
      </c>
      <c r="H70" s="238" t="str">
        <f>'Mortgagor''s-LIHTC Cost Cert.'!X37</f>
        <v>XXXXXXXXXXX</v>
      </c>
      <c r="I70" s="238" t="str">
        <f>'Mortgagor''s-LIHTC Cost Cert.'!X37</f>
        <v>XXXXXXXXXXX</v>
      </c>
      <c r="J70" s="237" t="str">
        <f t="shared" si="36"/>
        <v>XXXXXXXXXXX</v>
      </c>
    </row>
    <row r="71" spans="1:14" ht="24.9" customHeight="1">
      <c r="A71" s="156">
        <v>59</v>
      </c>
      <c r="B71" s="230" t="s">
        <v>521</v>
      </c>
      <c r="C71" s="241">
        <v>0</v>
      </c>
      <c r="D71" s="238">
        <f>SUM('Mortgagor''s-LIHTC Cost Cert.'!T38)</f>
        <v>0</v>
      </c>
      <c r="E71" s="241">
        <f t="shared" si="37"/>
        <v>0</v>
      </c>
      <c r="F71" s="241">
        <f t="shared" si="35"/>
        <v>0</v>
      </c>
      <c r="G71" s="233" t="str">
        <f>'Mortgagor''s-LIHTC Cost Cert.'!V38</f>
        <v>XXXXXXXXXXX</v>
      </c>
      <c r="H71" s="233" t="str">
        <f>'Mortgagor''s-LIHTC Cost Cert.'!X38</f>
        <v>XXXXXXXXXXX</v>
      </c>
      <c r="I71" s="233" t="str">
        <f>'Mortgagor''s-LIHTC Cost Cert.'!X38</f>
        <v>XXXXXXXXXXX</v>
      </c>
      <c r="J71" s="237" t="str">
        <f t="shared" si="36"/>
        <v>XXXXXXXXXXX</v>
      </c>
    </row>
    <row r="72" spans="1:14" ht="24.9" customHeight="1">
      <c r="A72" s="156">
        <v>60</v>
      </c>
      <c r="B72" s="234" t="s">
        <v>4</v>
      </c>
      <c r="C72" s="235">
        <f>SUM(C65:C71)</f>
        <v>0</v>
      </c>
      <c r="D72" s="235">
        <f t="shared" ref="D72:J72" si="38">SUM(D65:D71)</f>
        <v>0</v>
      </c>
      <c r="E72" s="235">
        <f t="shared" si="38"/>
        <v>0</v>
      </c>
      <c r="F72" s="235">
        <f t="shared" si="38"/>
        <v>0</v>
      </c>
      <c r="G72" s="235">
        <f t="shared" si="38"/>
        <v>0</v>
      </c>
      <c r="H72" s="235">
        <f t="shared" si="38"/>
        <v>0</v>
      </c>
      <c r="I72" s="235">
        <f t="shared" si="38"/>
        <v>0</v>
      </c>
      <c r="J72" s="235">
        <f t="shared" si="38"/>
        <v>0</v>
      </c>
    </row>
    <row r="73" spans="1:14" ht="24.9" customHeight="1" thickBot="1">
      <c r="A73" s="156">
        <v>61</v>
      </c>
      <c r="B73" s="245" t="s">
        <v>27</v>
      </c>
      <c r="C73" s="246">
        <f t="shared" ref="C73:J73" si="39">C63+C72</f>
        <v>0</v>
      </c>
      <c r="D73" s="246">
        <f t="shared" si="39"/>
        <v>0</v>
      </c>
      <c r="E73" s="246" t="e">
        <f t="shared" si="39"/>
        <v>#DIV/0!</v>
      </c>
      <c r="F73" s="246" t="e">
        <f t="shared" si="39"/>
        <v>#DIV/0!</v>
      </c>
      <c r="G73" s="246">
        <f t="shared" si="39"/>
        <v>0</v>
      </c>
      <c r="H73" s="246">
        <f t="shared" si="39"/>
        <v>0</v>
      </c>
      <c r="I73" s="246">
        <f t="shared" si="39"/>
        <v>0</v>
      </c>
      <c r="J73" s="246">
        <f t="shared" si="39"/>
        <v>0</v>
      </c>
    </row>
    <row r="74" spans="1:14" ht="24.9" customHeight="1" thickTop="1">
      <c r="A74" s="197"/>
      <c r="B74" s="198"/>
      <c r="C74" s="199"/>
      <c r="D74" s="199"/>
      <c r="E74" s="199"/>
      <c r="F74" s="199"/>
      <c r="G74" s="199"/>
      <c r="H74" s="199"/>
      <c r="I74" s="199"/>
      <c r="J74" s="200"/>
    </row>
    <row r="75" spans="1:14" ht="24.9" customHeight="1">
      <c r="A75" s="18"/>
      <c r="B75" s="10"/>
      <c r="C75" s="829" t="s">
        <v>408</v>
      </c>
      <c r="D75" s="829"/>
      <c r="E75" s="829"/>
      <c r="F75" s="123" t="e">
        <f>F73</f>
        <v>#DIV/0!</v>
      </c>
      <c r="G75" s="81"/>
      <c r="H75" s="81"/>
      <c r="I75" s="78"/>
      <c r="J75" s="79"/>
    </row>
    <row r="76" spans="1:14" ht="24.9" customHeight="1">
      <c r="A76" s="18"/>
      <c r="B76" s="10"/>
      <c r="C76" s="81"/>
      <c r="D76" s="82"/>
      <c r="E76" s="81"/>
      <c r="F76" s="81"/>
      <c r="G76" s="81"/>
      <c r="H76" s="81"/>
      <c r="I76" s="78"/>
      <c r="J76" s="79"/>
      <c r="N76" s="8" t="s">
        <v>557</v>
      </c>
    </row>
    <row r="77" spans="1:14" ht="24.9" customHeight="1">
      <c r="A77" s="18"/>
      <c r="B77" s="10"/>
      <c r="C77" s="81"/>
      <c r="D77" s="82"/>
      <c r="E77" s="81"/>
      <c r="F77" s="81"/>
      <c r="G77" s="81"/>
      <c r="H77" s="81"/>
      <c r="I77" s="78"/>
      <c r="J77" s="79"/>
      <c r="N77" s="8" t="s">
        <v>558</v>
      </c>
    </row>
    <row r="78" spans="1:14" ht="24.9" customHeight="1">
      <c r="A78" s="18"/>
      <c r="B78" s="10"/>
      <c r="C78" s="81"/>
      <c r="D78" s="82"/>
      <c r="E78" s="81"/>
      <c r="F78" s="81"/>
      <c r="G78" s="81"/>
      <c r="H78" s="81"/>
      <c r="I78" s="78"/>
      <c r="J78" s="79"/>
    </row>
    <row r="79" spans="1:14" ht="24.9" customHeight="1">
      <c r="A79" s="18"/>
      <c r="B79" s="19"/>
      <c r="C79" s="83" t="s">
        <v>33</v>
      </c>
      <c r="D79" s="84" t="s">
        <v>34</v>
      </c>
      <c r="E79" s="81"/>
      <c r="F79" s="81"/>
      <c r="H79" s="86" t="s">
        <v>406</v>
      </c>
      <c r="I79" s="86" t="s">
        <v>141</v>
      </c>
      <c r="J79" s="87" t="s">
        <v>0</v>
      </c>
    </row>
    <row r="80" spans="1:14" ht="24.9" customHeight="1">
      <c r="A80" s="18"/>
      <c r="B80" s="20" t="s">
        <v>35</v>
      </c>
      <c r="C80" s="88">
        <f>'Mortgagor''s-LIHTC Cost Cert.'!$B$45</f>
        <v>0</v>
      </c>
      <c r="D80" s="89">
        <f>'Mortgagor''s-LIHTC Cost Cert.'!$D$45</f>
        <v>0</v>
      </c>
      <c r="E80" s="78"/>
      <c r="F80" s="82"/>
      <c r="G80" s="90" t="s">
        <v>396</v>
      </c>
      <c r="H80" s="124">
        <f>I73</f>
        <v>0</v>
      </c>
      <c r="I80" s="124">
        <f>J73</f>
        <v>0</v>
      </c>
      <c r="J80" s="125">
        <f>H80+I80</f>
        <v>0</v>
      </c>
    </row>
    <row r="81" spans="1:10" ht="24.9" customHeight="1">
      <c r="A81" s="18"/>
      <c r="B81" s="21"/>
      <c r="C81" s="91"/>
      <c r="D81" s="92"/>
      <c r="E81" s="78"/>
      <c r="F81" s="82"/>
      <c r="G81" s="90" t="s">
        <v>133</v>
      </c>
      <c r="H81" s="414">
        <v>0</v>
      </c>
      <c r="I81" s="127">
        <v>0</v>
      </c>
      <c r="J81" s="128">
        <f t="shared" ref="J81:J86" si="40">H81+I81</f>
        <v>0</v>
      </c>
    </row>
    <row r="82" spans="1:10" ht="24.9" customHeight="1">
      <c r="A82" s="18"/>
      <c r="B82" s="21" t="s">
        <v>18</v>
      </c>
      <c r="C82" s="91">
        <f>'Mortgagor''s-LIHTC Cost Cert.'!$B$59</f>
        <v>0</v>
      </c>
      <c r="D82" s="89">
        <f>'Mortgagor''s-LIHTC Cost Cert.'!$D$59</f>
        <v>0</v>
      </c>
      <c r="E82" s="78"/>
      <c r="F82" s="82"/>
      <c r="G82" s="90" t="s">
        <v>134</v>
      </c>
      <c r="H82" s="415">
        <f>'Mortgagor''s-LIHTC Cost Cert.'!$G$66</f>
        <v>0</v>
      </c>
      <c r="I82" s="129">
        <f>'Mortgagor''s-LIHTC Cost Cert.'!$G$66</f>
        <v>0</v>
      </c>
      <c r="J82" s="382">
        <f>'Mortgagor''s-LIHTC Cost Cert.'!$G$66</f>
        <v>0</v>
      </c>
    </row>
    <row r="83" spans="1:10" ht="24.9" customHeight="1">
      <c r="A83" s="18"/>
      <c r="B83" s="22"/>
      <c r="C83" s="95"/>
      <c r="D83" s="96"/>
      <c r="E83" s="78"/>
      <c r="F83" s="82"/>
      <c r="G83" s="90" t="s">
        <v>37</v>
      </c>
      <c r="H83" s="124">
        <f>SUM(H80:H82)</f>
        <v>0</v>
      </c>
      <c r="I83" s="124">
        <f>SUM(I80:I82)</f>
        <v>0</v>
      </c>
      <c r="J83" s="126">
        <f>SUM(J80:J82)</f>
        <v>0</v>
      </c>
    </row>
    <row r="84" spans="1:10" ht="24.9" customHeight="1">
      <c r="A84" s="18"/>
      <c r="B84" s="22" t="s">
        <v>0</v>
      </c>
      <c r="C84" s="95">
        <f>C80+C82</f>
        <v>0</v>
      </c>
      <c r="D84" s="96">
        <f>D80+D82</f>
        <v>0</v>
      </c>
      <c r="E84" s="78"/>
      <c r="G84" s="82" t="s">
        <v>569</v>
      </c>
      <c r="H84" s="124" t="s">
        <v>558</v>
      </c>
      <c r="I84" s="124"/>
      <c r="J84" s="125"/>
    </row>
    <row r="85" spans="1:10" ht="24.9" customHeight="1">
      <c r="A85" s="18"/>
      <c r="B85" s="97" t="s">
        <v>36</v>
      </c>
      <c r="C85" s="345" t="e">
        <f>C80/C84</f>
        <v>#DIV/0!</v>
      </c>
      <c r="D85" s="345" t="e">
        <f>D80/D84</f>
        <v>#DIV/0!</v>
      </c>
      <c r="E85" s="78"/>
      <c r="G85" s="82" t="s">
        <v>570</v>
      </c>
      <c r="H85" s="416" t="str">
        <f>IF(H84="YES",ROUND(H83*0.3,0),"N/A")</f>
        <v>N/A</v>
      </c>
      <c r="I85" s="93" t="s">
        <v>258</v>
      </c>
      <c r="J85" s="94"/>
    </row>
    <row r="86" spans="1:10" ht="24.9" customHeight="1">
      <c r="A86" s="18"/>
      <c r="B86" s="9"/>
      <c r="C86" s="97" t="s">
        <v>36</v>
      </c>
      <c r="D86" s="345" t="e">
        <f>IF(C80/C84&lt;D80/D84,C80/C84,D80/D84)</f>
        <v>#DIV/0!</v>
      </c>
      <c r="E86" s="78"/>
      <c r="F86" s="82"/>
      <c r="G86" s="90" t="s">
        <v>573</v>
      </c>
      <c r="H86" s="124">
        <f>SUM(H83:H85)</f>
        <v>0</v>
      </c>
      <c r="I86" s="124">
        <f>I83</f>
        <v>0</v>
      </c>
      <c r="J86" s="125">
        <f t="shared" si="40"/>
        <v>0</v>
      </c>
    </row>
    <row r="87" spans="1:10" ht="24.9" customHeight="1">
      <c r="A87" s="18"/>
      <c r="E87" s="99"/>
      <c r="F87" s="99"/>
      <c r="G87" s="90" t="s">
        <v>509</v>
      </c>
      <c r="H87" s="406" t="e">
        <f>MIN($D$85,$D$86)</f>
        <v>#DIV/0!</v>
      </c>
      <c r="I87" s="406" t="e">
        <f>MIN($D$85,$D$86)</f>
        <v>#DIV/0!</v>
      </c>
      <c r="J87" s="346"/>
    </row>
    <row r="88" spans="1:10" ht="24.9" customHeight="1">
      <c r="A88" s="18"/>
      <c r="E88" s="78"/>
      <c r="F88" s="82"/>
      <c r="G88" s="90" t="s">
        <v>571</v>
      </c>
      <c r="H88" s="124" t="e">
        <f>H86*H87</f>
        <v>#DIV/0!</v>
      </c>
      <c r="I88" s="124" t="e">
        <f>I86*I87</f>
        <v>#DIV/0!</v>
      </c>
      <c r="J88" s="125" t="e">
        <f>H88+I88</f>
        <v>#DIV/0!</v>
      </c>
    </row>
    <row r="89" spans="1:10" ht="24.9" customHeight="1">
      <c r="A89" s="18"/>
      <c r="B89" s="826"/>
      <c r="C89" s="826"/>
      <c r="D89" s="102"/>
      <c r="E89" s="78"/>
      <c r="F89" s="401"/>
      <c r="G89" s="90" t="s">
        <v>19</v>
      </c>
      <c r="H89" s="407"/>
      <c r="I89" s="407"/>
      <c r="J89" s="440"/>
    </row>
    <row r="90" spans="1:10" ht="24.9" customHeight="1" thickBot="1">
      <c r="A90" s="18"/>
      <c r="B90" s="828" t="s">
        <v>611</v>
      </c>
      <c r="C90" s="828"/>
      <c r="D90" s="101" t="s">
        <v>7</v>
      </c>
      <c r="E90" s="78"/>
      <c r="F90" s="82"/>
      <c r="G90" s="90" t="s">
        <v>39</v>
      </c>
      <c r="H90" s="130" t="e">
        <f>H88*H89</f>
        <v>#DIV/0!</v>
      </c>
      <c r="I90" s="130" t="e">
        <f>I88*I89</f>
        <v>#DIV/0!</v>
      </c>
      <c r="J90" s="402" t="e">
        <f>H90+I90</f>
        <v>#DIV/0!</v>
      </c>
    </row>
    <row r="91" spans="1:10" ht="24.9" customHeight="1" thickTop="1">
      <c r="A91" s="18"/>
      <c r="C91" s="8"/>
      <c r="D91" s="8"/>
      <c r="E91" s="78"/>
      <c r="F91" s="82"/>
      <c r="H91" s="124"/>
      <c r="I91" s="124"/>
      <c r="J91" s="125"/>
    </row>
    <row r="92" spans="1:10" ht="24.9" customHeight="1">
      <c r="A92" s="18"/>
      <c r="C92" s="8"/>
      <c r="D92" s="8"/>
      <c r="E92" s="78"/>
      <c r="F92" s="82"/>
      <c r="G92" s="98"/>
      <c r="H92" s="378"/>
      <c r="I92" s="378"/>
      <c r="J92" s="383"/>
    </row>
    <row r="93" spans="1:10" ht="24.9" customHeight="1">
      <c r="A93" s="18"/>
      <c r="B93" s="830"/>
      <c r="C93" s="830"/>
      <c r="D93" s="103"/>
      <c r="E93" s="78"/>
      <c r="G93" s="82" t="s">
        <v>574</v>
      </c>
      <c r="H93" s="417">
        <v>0</v>
      </c>
      <c r="I93" s="85"/>
      <c r="J93" s="87"/>
    </row>
    <row r="94" spans="1:10" ht="24.9" customHeight="1">
      <c r="A94" s="18"/>
      <c r="B94" s="828" t="s">
        <v>612</v>
      </c>
      <c r="C94" s="828"/>
      <c r="D94" s="105" t="s">
        <v>7</v>
      </c>
      <c r="E94" s="78"/>
      <c r="F94" s="78"/>
      <c r="G94" s="98"/>
      <c r="I94" s="85"/>
      <c r="J94" s="87"/>
    </row>
    <row r="95" spans="1:10" ht="24.9" customHeight="1">
      <c r="A95" s="18"/>
      <c r="E95" s="78"/>
      <c r="G95" s="90" t="s">
        <v>575</v>
      </c>
      <c r="H95" s="108" t="e">
        <f>H97-H93</f>
        <v>#DIV/0!</v>
      </c>
      <c r="I95" s="85"/>
      <c r="J95" s="87"/>
    </row>
    <row r="96" spans="1:10" ht="24.9" customHeight="1">
      <c r="A96" s="567" t="s">
        <v>625</v>
      </c>
      <c r="B96" s="568"/>
      <c r="C96" s="100"/>
      <c r="D96" s="100"/>
      <c r="E96" s="78"/>
      <c r="F96" s="82"/>
      <c r="G96" s="98"/>
      <c r="I96" s="85"/>
      <c r="J96" s="87"/>
    </row>
    <row r="97" spans="1:12" ht="24.9" customHeight="1">
      <c r="A97" s="18"/>
      <c r="B97" s="404"/>
      <c r="C97" s="100"/>
      <c r="D97" s="100"/>
      <c r="E97" s="78"/>
      <c r="F97" s="562"/>
      <c r="G97" s="82" t="s">
        <v>576</v>
      </c>
      <c r="H97" s="108" t="e">
        <f>J90</f>
        <v>#DIV/0!</v>
      </c>
      <c r="I97" s="85"/>
      <c r="J97" s="87"/>
    </row>
    <row r="98" spans="1:12" ht="24.9" customHeight="1">
      <c r="A98" s="18" t="s">
        <v>619</v>
      </c>
      <c r="B98" s="57" t="s">
        <v>618</v>
      </c>
      <c r="C98" s="100"/>
      <c r="D98" s="101"/>
      <c r="E98" s="78"/>
      <c r="G98" s="8"/>
      <c r="H98" s="8"/>
      <c r="I98" s="85"/>
      <c r="J98" s="87"/>
    </row>
    <row r="99" spans="1:12" ht="24.9" customHeight="1">
      <c r="A99" s="18" t="s">
        <v>617</v>
      </c>
      <c r="B99" s="57" t="s">
        <v>620</v>
      </c>
      <c r="C99" s="100"/>
      <c r="D99" s="101"/>
      <c r="E99" s="78"/>
      <c r="G99" s="401"/>
      <c r="H99" s="124"/>
      <c r="I99" s="85"/>
      <c r="J99" s="87"/>
    </row>
    <row r="100" spans="1:12" ht="24.9" customHeight="1">
      <c r="A100" s="18"/>
      <c r="B100" s="57"/>
      <c r="C100" s="100"/>
      <c r="D100" s="101"/>
      <c r="E100" s="78"/>
      <c r="F100" s="3"/>
      <c r="G100" s="1"/>
      <c r="H100" s="1"/>
      <c r="I100" s="1"/>
      <c r="J100" s="564"/>
      <c r="K100" s="1"/>
      <c r="L100" s="1"/>
    </row>
    <row r="101" spans="1:12" ht="24.9" customHeight="1">
      <c r="A101" s="18"/>
      <c r="E101" s="78"/>
      <c r="F101" s="3"/>
      <c r="G101" s="1"/>
      <c r="H101" s="1"/>
      <c r="I101" s="1"/>
      <c r="J101" s="564"/>
      <c r="K101" s="1"/>
      <c r="L101" s="1"/>
    </row>
    <row r="102" spans="1:12" ht="24.9" customHeight="1">
      <c r="A102" s="18"/>
      <c r="B102" s="826"/>
      <c r="C102" s="826"/>
      <c r="D102" s="102"/>
      <c r="E102" s="104"/>
      <c r="I102" s="1"/>
      <c r="J102" s="564"/>
      <c r="K102" s="1"/>
      <c r="L102" s="1"/>
    </row>
    <row r="103" spans="1:12" ht="24.9" customHeight="1">
      <c r="A103" s="18"/>
      <c r="B103" s="827" t="s">
        <v>621</v>
      </c>
      <c r="C103" s="827"/>
      <c r="D103" s="566" t="s">
        <v>7</v>
      </c>
      <c r="E103" s="78"/>
      <c r="F103" s="1"/>
      <c r="G103" s="1"/>
      <c r="H103" s="1"/>
      <c r="I103" s="1"/>
      <c r="J103" s="564"/>
      <c r="K103" s="1"/>
      <c r="L103" s="1"/>
    </row>
    <row r="104" spans="1:12" ht="24.9" customHeight="1">
      <c r="A104" s="18"/>
      <c r="B104" s="404"/>
      <c r="C104" s="104"/>
      <c r="D104" s="97"/>
      <c r="E104" s="78"/>
      <c r="F104" s="1"/>
      <c r="G104" s="1"/>
      <c r="H104" s="1"/>
      <c r="I104" s="1"/>
      <c r="J104" s="564"/>
      <c r="K104" s="1"/>
      <c r="L104" s="1"/>
    </row>
    <row r="105" spans="1:12" ht="22.2">
      <c r="A105" s="17"/>
      <c r="B105" s="11"/>
      <c r="C105" s="106"/>
      <c r="D105" s="107"/>
      <c r="E105" s="80"/>
      <c r="F105" s="563"/>
      <c r="G105" s="5"/>
      <c r="H105" s="5"/>
      <c r="I105" s="5"/>
      <c r="J105" s="565"/>
      <c r="K105" s="4"/>
      <c r="L105" s="6"/>
    </row>
    <row r="106" spans="1:12" ht="22.2">
      <c r="A106" s="54"/>
      <c r="F106" s="1"/>
      <c r="G106" s="1"/>
      <c r="H106" s="1"/>
      <c r="I106" s="1"/>
      <c r="J106" s="1"/>
      <c r="K106" s="1"/>
      <c r="L106" s="1"/>
    </row>
    <row r="107" spans="1:12" ht="22.2">
      <c r="A107" s="55"/>
      <c r="F107" s="1"/>
      <c r="G107" s="1"/>
      <c r="H107" s="1"/>
      <c r="I107" s="1"/>
      <c r="J107" s="1"/>
      <c r="K107" s="1"/>
      <c r="L107" s="1"/>
    </row>
    <row r="108" spans="1:12" ht="22.2">
      <c r="A108" s="55"/>
      <c r="F108" s="4"/>
      <c r="G108" s="6"/>
      <c r="H108" s="6"/>
      <c r="I108" s="6"/>
      <c r="J108" s="6"/>
      <c r="K108" s="1"/>
      <c r="L108" s="1"/>
    </row>
  </sheetData>
  <sheetProtection selectLockedCells="1" selectUnlockedCells="1"/>
  <customSheetViews>
    <customSheetView guid="{B8D9EF33-186A-4B50-AB35-4A7A5372E63E}" scale="57" state="hidden">
      <selection activeCell="D15" sqref="D15"/>
      <pageMargins left="0" right="0" top="0.5" bottom="0.5" header="0.3" footer="0.3"/>
      <printOptions horizontalCentered="1"/>
      <pageSetup paperSize="5" scale="33" orientation="portrait" r:id="rId1"/>
      <headerFooter>
        <oddFooter>&amp;L&amp;D&amp;C&amp;Z&amp;F&amp;A</oddFooter>
      </headerFooter>
    </customSheetView>
  </customSheetViews>
  <mergeCells count="13">
    <mergeCell ref="A1:J1"/>
    <mergeCell ref="A3:J3"/>
    <mergeCell ref="A9:E9"/>
    <mergeCell ref="F9:J9"/>
    <mergeCell ref="F6:H7"/>
    <mergeCell ref="B64:E64"/>
    <mergeCell ref="B102:C102"/>
    <mergeCell ref="B103:C103"/>
    <mergeCell ref="B89:C89"/>
    <mergeCell ref="B94:C94"/>
    <mergeCell ref="C75:E75"/>
    <mergeCell ref="B90:C90"/>
    <mergeCell ref="B93:C93"/>
  </mergeCells>
  <dataValidations disablePrompts="1" count="1">
    <dataValidation type="list" allowBlank="1" showInputMessage="1" showErrorMessage="1" sqref="H84">
      <formula1>$N$76:$N$77</formula1>
    </dataValidation>
  </dataValidations>
  <printOptions horizontalCentered="1"/>
  <pageMargins left="0" right="0" top="0.5" bottom="0.5" header="0.3" footer="0.3"/>
  <pageSetup paperSize="5" scale="33" orientation="portrait" r:id="rId2"/>
  <headerFooter>
    <oddHeader xml:space="preserve">&amp;R&amp;"Arial,Bold"EXHIBIT 'B'&amp;"Arial,Regular"
</oddHeader>
    <oddFooter>&amp;LRevised March 2017</oddFooter>
  </headerFooter>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M121"/>
  <sheetViews>
    <sheetView zoomScale="60" zoomScaleNormal="60" zoomScaleSheetLayoutView="70" zoomScalePageLayoutView="80" workbookViewId="0"/>
  </sheetViews>
  <sheetFormatPr defaultColWidth="8.90625" defaultRowHeight="17.399999999999999"/>
  <cols>
    <col min="1" max="1" width="5.453125" style="444" customWidth="1"/>
    <col min="2" max="2" width="48.1796875" style="444" customWidth="1"/>
    <col min="3" max="3" width="23.1796875" style="464" customWidth="1"/>
    <col min="4" max="4" width="34.81640625" style="553" customWidth="1"/>
    <col min="5" max="5" width="28.1796875" style="444" customWidth="1"/>
    <col min="6" max="6" width="32" style="444" customWidth="1"/>
    <col min="7" max="7" width="25.1796875" style="443" customWidth="1"/>
    <col min="8" max="8" width="19.453125" style="444" customWidth="1"/>
    <col min="9" max="9" width="15.453125" style="444" customWidth="1"/>
    <col min="10" max="16384" width="8.90625" style="444"/>
  </cols>
  <sheetData>
    <row r="1" spans="1:13">
      <c r="A1" s="709" t="str">
        <f>'Gen.Contr. Cert. of Actual Cost'!A1:D1</f>
        <v xml:space="preserve">Version 2018.2 </v>
      </c>
    </row>
    <row r="2" spans="1:13" ht="22.2">
      <c r="B2" s="837" t="s">
        <v>385</v>
      </c>
      <c r="C2" s="837"/>
      <c r="D2" s="837"/>
      <c r="E2" s="837"/>
      <c r="F2" s="837"/>
    </row>
    <row r="3" spans="1:13">
      <c r="B3" s="838" t="s">
        <v>138</v>
      </c>
      <c r="C3" s="838"/>
      <c r="D3" s="838"/>
      <c r="E3" s="838"/>
      <c r="F3" s="838"/>
    </row>
    <row r="4" spans="1:13">
      <c r="B4" s="445"/>
      <c r="C4" s="446"/>
      <c r="D4" s="446"/>
      <c r="E4" s="445"/>
      <c r="F4" s="445"/>
    </row>
    <row r="5" spans="1:13" ht="22.2">
      <c r="B5" s="837" t="s">
        <v>11</v>
      </c>
      <c r="C5" s="837"/>
      <c r="D5" s="837"/>
      <c r="E5" s="837"/>
      <c r="F5" s="837"/>
      <c r="G5" s="447"/>
      <c r="H5" s="447"/>
      <c r="I5" s="447"/>
      <c r="J5" s="447"/>
      <c r="K5" s="447"/>
      <c r="L5" s="447"/>
      <c r="M5" s="447"/>
    </row>
    <row r="6" spans="1:13" ht="22.2">
      <c r="B6" s="448"/>
      <c r="C6" s="449" t="str">
        <f>'G.C.Cost Data Sheet-Stip Sum'!D7</f>
        <v>Development Name:</v>
      </c>
      <c r="D6" s="450">
        <f>'G.C.Cost Data Sheet-Stip Sum'!E7</f>
        <v>0</v>
      </c>
      <c r="E6" s="448"/>
      <c r="F6" s="448"/>
      <c r="G6" s="447"/>
      <c r="H6" s="447"/>
      <c r="I6" s="447"/>
      <c r="J6" s="447"/>
      <c r="K6" s="447"/>
      <c r="L6" s="447"/>
      <c r="M6" s="447"/>
    </row>
    <row r="7" spans="1:13" ht="22.2">
      <c r="B7" s="448"/>
      <c r="C7" s="449" t="str">
        <f>'G.C.Cost Data Sheet-Stip Sum'!D8</f>
        <v>Development Address:</v>
      </c>
      <c r="D7" s="450">
        <f>'G.C.Cost Data Sheet-Stip Sum'!E8</f>
        <v>0</v>
      </c>
      <c r="E7" s="448"/>
      <c r="F7" s="448"/>
      <c r="G7" s="447"/>
      <c r="H7" s="447"/>
      <c r="I7" s="447"/>
      <c r="J7" s="447"/>
      <c r="K7" s="447"/>
      <c r="L7" s="447"/>
      <c r="M7" s="447"/>
    </row>
    <row r="8" spans="1:13" ht="22.2">
      <c r="C8" s="449" t="str">
        <f>'G.C.Cost Data Sheet-Stip Sum'!D9</f>
        <v>CHFA Development #:</v>
      </c>
      <c r="D8" s="450">
        <f>'G.C.Cost Data Sheet-Stip Sum'!E9</f>
        <v>0</v>
      </c>
      <c r="E8" s="447"/>
      <c r="F8" s="447"/>
      <c r="G8" s="447"/>
      <c r="H8" s="447"/>
      <c r="I8" s="447"/>
      <c r="J8" s="447"/>
      <c r="K8" s="447"/>
      <c r="L8" s="447"/>
      <c r="M8" s="447"/>
    </row>
    <row r="9" spans="1:13" ht="22.2">
      <c r="C9" s="449" t="str">
        <f>'G.C.Cost Data Sheet-Stip Sum'!D10</f>
        <v>LIHTC #:</v>
      </c>
      <c r="D9" s="450">
        <f>'G.C.Cost Data Sheet-Stip Sum'!E10</f>
        <v>0</v>
      </c>
      <c r="E9" s="835"/>
      <c r="F9" s="836"/>
      <c r="G9" s="836"/>
      <c r="H9" s="447"/>
      <c r="I9" s="447"/>
      <c r="J9" s="447"/>
      <c r="K9" s="447"/>
      <c r="L9" s="447"/>
      <c r="M9" s="447"/>
    </row>
    <row r="10" spans="1:13" ht="31.5" customHeight="1">
      <c r="C10" s="449"/>
      <c r="D10" s="451"/>
      <c r="E10" s="836"/>
      <c r="F10" s="836"/>
      <c r="G10" s="836"/>
    </row>
    <row r="11" spans="1:13" ht="22.5" customHeight="1">
      <c r="C11" s="453" t="s">
        <v>139</v>
      </c>
      <c r="D11" s="454"/>
      <c r="E11" s="455" t="s">
        <v>428</v>
      </c>
      <c r="F11" s="456">
        <f>'Recapitulation Sheet'!H93</f>
        <v>0</v>
      </c>
      <c r="G11" s="452"/>
    </row>
    <row r="12" spans="1:13" ht="22.5" customHeight="1">
      <c r="C12" s="453" t="s">
        <v>20</v>
      </c>
      <c r="D12" s="348" t="s">
        <v>589</v>
      </c>
      <c r="E12" s="455" t="s">
        <v>429</v>
      </c>
      <c r="F12" s="457">
        <f>F11*10</f>
        <v>0</v>
      </c>
      <c r="G12" s="452"/>
    </row>
    <row r="13" spans="1:13" ht="22.5" customHeight="1">
      <c r="B13" s="458"/>
      <c r="C13" s="453" t="s">
        <v>140</v>
      </c>
      <c r="D13" s="348"/>
      <c r="E13" s="459" t="s">
        <v>411</v>
      </c>
      <c r="F13" s="454">
        <v>0</v>
      </c>
      <c r="G13" s="460"/>
    </row>
    <row r="14" spans="1:13" ht="20.100000000000001" customHeight="1">
      <c r="B14" s="458"/>
      <c r="C14" s="453"/>
      <c r="D14" s="461"/>
      <c r="E14" s="459" t="s">
        <v>443</v>
      </c>
      <c r="F14" s="559">
        <v>0</v>
      </c>
      <c r="G14" s="462"/>
    </row>
    <row r="15" spans="1:13" ht="20.100000000000001" customHeight="1">
      <c r="B15" s="458"/>
      <c r="C15" s="453"/>
      <c r="D15" s="461"/>
      <c r="E15" s="459" t="s">
        <v>444</v>
      </c>
      <c r="F15" s="456">
        <f>F12*F14</f>
        <v>0</v>
      </c>
      <c r="G15" s="460"/>
    </row>
    <row r="16" spans="1:13" ht="20.100000000000001" customHeight="1">
      <c r="B16" s="463"/>
      <c r="D16" s="465"/>
      <c r="E16" s="459"/>
      <c r="F16" s="466"/>
      <c r="G16" s="467"/>
    </row>
    <row r="17" spans="2:8" ht="20.100000000000001" customHeight="1">
      <c r="B17" s="468"/>
      <c r="C17" s="469" t="s">
        <v>159</v>
      </c>
      <c r="D17" s="470"/>
      <c r="E17" s="463"/>
      <c r="F17" s="463"/>
      <c r="G17" s="467"/>
    </row>
    <row r="18" spans="2:8" ht="20.100000000000001" customHeight="1">
      <c r="B18" s="468"/>
      <c r="C18" s="471" t="s">
        <v>160</v>
      </c>
      <c r="D18" s="472">
        <f>'Mortgagor''s-LIHTC Cost Cert.'!B14</f>
        <v>0</v>
      </c>
      <c r="E18" s="463"/>
      <c r="F18" s="463"/>
      <c r="G18" s="467"/>
      <c r="H18" s="463"/>
    </row>
    <row r="19" spans="2:8" ht="23.25" customHeight="1">
      <c r="B19" s="468"/>
      <c r="C19" s="471"/>
      <c r="D19" s="473"/>
      <c r="E19" s="463"/>
      <c r="F19" s="463"/>
      <c r="G19" s="467"/>
    </row>
    <row r="20" spans="2:8" ht="23.25" customHeight="1">
      <c r="B20" s="468"/>
      <c r="C20" s="471" t="s">
        <v>35</v>
      </c>
      <c r="D20" s="472">
        <f>'Recapitulation Sheet'!C80</f>
        <v>0</v>
      </c>
      <c r="E20" s="463"/>
      <c r="F20" s="463"/>
      <c r="G20" s="467"/>
    </row>
    <row r="21" spans="2:8" ht="20.100000000000001" customHeight="1">
      <c r="B21" s="463"/>
      <c r="D21" s="465"/>
      <c r="F21" s="463"/>
      <c r="G21" s="467"/>
    </row>
    <row r="22" spans="2:8" ht="20.100000000000001" customHeight="1">
      <c r="B22" s="463"/>
      <c r="D22" s="465"/>
      <c r="E22" s="463"/>
      <c r="F22" s="463"/>
      <c r="G22" s="474"/>
      <c r="H22" s="463"/>
    </row>
    <row r="23" spans="2:8" ht="20.100000000000001" customHeight="1">
      <c r="B23" s="463"/>
      <c r="C23" s="841" t="s">
        <v>432</v>
      </c>
      <c r="D23" s="841" t="s">
        <v>407</v>
      </c>
      <c r="E23" s="841" t="s">
        <v>10</v>
      </c>
      <c r="F23" s="463"/>
      <c r="G23" s="467"/>
      <c r="H23" s="475"/>
    </row>
    <row r="24" spans="2:8" ht="20.100000000000001" customHeight="1">
      <c r="B24" s="476"/>
      <c r="C24" s="841"/>
      <c r="D24" s="841"/>
      <c r="E24" s="841"/>
      <c r="F24" s="477"/>
      <c r="G24" s="467"/>
    </row>
    <row r="25" spans="2:8" s="484" customFormat="1" ht="25.2" customHeight="1">
      <c r="B25" s="478" t="str">
        <f>'[1]Mort Cost Data Sheet'!B11</f>
        <v>Equity Capital, Grants, Etc.</v>
      </c>
      <c r="C25" s="479"/>
      <c r="D25" s="480"/>
      <c r="E25" s="481"/>
      <c r="F25" s="482"/>
      <c r="G25" s="483"/>
    </row>
    <row r="26" spans="2:8" ht="19.5" customHeight="1">
      <c r="B26" s="485" t="str">
        <f>'[1]Mort Cost Data Sheet'!B12</f>
        <v>Federal LIHTC Net Proceeds</v>
      </c>
      <c r="C26" s="486">
        <v>0</v>
      </c>
      <c r="D26" s="560">
        <v>0</v>
      </c>
      <c r="E26" s="487">
        <f>D26-C26</f>
        <v>0</v>
      </c>
      <c r="F26" s="482"/>
      <c r="G26" s="467"/>
    </row>
    <row r="27" spans="2:8" ht="19.5" customHeight="1">
      <c r="B27" s="485" t="s">
        <v>25</v>
      </c>
      <c r="C27" s="488">
        <v>0</v>
      </c>
      <c r="D27" s="488">
        <v>0</v>
      </c>
      <c r="E27" s="488">
        <f t="shared" ref="E27:E35" si="0">D27-C27</f>
        <v>0</v>
      </c>
      <c r="F27" s="482"/>
      <c r="G27" s="467"/>
    </row>
    <row r="28" spans="2:8" ht="19.5" customHeight="1">
      <c r="B28" s="485" t="s">
        <v>26</v>
      </c>
      <c r="C28" s="488">
        <v>0</v>
      </c>
      <c r="D28" s="488"/>
      <c r="E28" s="488">
        <f t="shared" si="0"/>
        <v>0</v>
      </c>
      <c r="F28" s="482"/>
      <c r="G28" s="467"/>
    </row>
    <row r="29" spans="2:8" ht="19.5" customHeight="1">
      <c r="B29" s="485" t="s">
        <v>578</v>
      </c>
      <c r="C29" s="488">
        <v>0</v>
      </c>
      <c r="D29" s="488">
        <v>0</v>
      </c>
      <c r="E29" s="488">
        <f t="shared" si="0"/>
        <v>0</v>
      </c>
      <c r="F29" s="482"/>
      <c r="G29" s="467"/>
    </row>
    <row r="30" spans="2:8" ht="19.5" customHeight="1">
      <c r="B30" s="485" t="s">
        <v>161</v>
      </c>
      <c r="C30" s="488">
        <v>0</v>
      </c>
      <c r="D30" s="488">
        <v>0</v>
      </c>
      <c r="E30" s="488">
        <f t="shared" si="0"/>
        <v>0</v>
      </c>
      <c r="F30" s="482"/>
      <c r="G30" s="467"/>
    </row>
    <row r="31" spans="2:8" ht="19.5" customHeight="1">
      <c r="B31" s="485" t="s">
        <v>547</v>
      </c>
      <c r="C31" s="488">
        <v>0</v>
      </c>
      <c r="D31" s="488">
        <v>0</v>
      </c>
      <c r="E31" s="488">
        <f t="shared" si="0"/>
        <v>0</v>
      </c>
      <c r="F31" s="482"/>
      <c r="G31" s="467"/>
    </row>
    <row r="32" spans="2:8" ht="19.5" customHeight="1">
      <c r="B32" s="485" t="s">
        <v>628</v>
      </c>
      <c r="C32" s="488">
        <v>0</v>
      </c>
      <c r="D32" s="488">
        <v>0</v>
      </c>
      <c r="E32" s="488">
        <f t="shared" si="0"/>
        <v>0</v>
      </c>
      <c r="F32" s="482"/>
      <c r="G32" s="467"/>
    </row>
    <row r="33" spans="2:7" ht="19.5" customHeight="1">
      <c r="B33" s="485" t="s">
        <v>628</v>
      </c>
      <c r="C33" s="488">
        <v>0</v>
      </c>
      <c r="D33" s="488">
        <v>0</v>
      </c>
      <c r="E33" s="488">
        <f t="shared" si="0"/>
        <v>0</v>
      </c>
      <c r="F33" s="482"/>
      <c r="G33" s="467"/>
    </row>
    <row r="34" spans="2:7" ht="19.5" customHeight="1">
      <c r="B34" s="485" t="s">
        <v>673</v>
      </c>
      <c r="C34" s="488">
        <v>0</v>
      </c>
      <c r="D34" s="488">
        <v>0</v>
      </c>
      <c r="E34" s="488">
        <f t="shared" si="0"/>
        <v>0</v>
      </c>
      <c r="F34" s="482"/>
      <c r="G34" s="467"/>
    </row>
    <row r="35" spans="2:7" ht="19.5" customHeight="1">
      <c r="B35" s="485" t="str">
        <f>'[1]Mort Cost Data Sheet'!B20</f>
        <v>Deferred Developer Fee</v>
      </c>
      <c r="C35" s="488">
        <v>0</v>
      </c>
      <c r="D35" s="488">
        <v>0</v>
      </c>
      <c r="E35" s="488">
        <f t="shared" si="0"/>
        <v>0</v>
      </c>
      <c r="F35" s="482"/>
      <c r="G35" s="467"/>
    </row>
    <row r="36" spans="2:7" ht="19.5" customHeight="1">
      <c r="B36" s="490" t="s">
        <v>116</v>
      </c>
      <c r="C36" s="491">
        <f>SUM(C26:C35)</f>
        <v>0</v>
      </c>
      <c r="D36" s="492">
        <f>SUM(D26:D35)</f>
        <v>0</v>
      </c>
      <c r="E36" s="492">
        <f>SUM(E26:E35)</f>
        <v>0</v>
      </c>
      <c r="F36" s="482"/>
      <c r="G36" s="467"/>
    </row>
    <row r="37" spans="2:7" ht="19.5" customHeight="1">
      <c r="B37" s="485"/>
      <c r="C37" s="453"/>
      <c r="D37" s="480"/>
      <c r="E37" s="493"/>
      <c r="F37" s="482"/>
      <c r="G37" s="467"/>
    </row>
    <row r="38" spans="2:7" ht="19.5" customHeight="1">
      <c r="B38" s="494" t="str">
        <f>'[1]Mort Cost Data Sheet'!B23</f>
        <v>Financing</v>
      </c>
      <c r="C38" s="453"/>
      <c r="D38" s="480"/>
      <c r="E38" s="493"/>
      <c r="F38" s="482"/>
      <c r="G38" s="467"/>
    </row>
    <row r="39" spans="2:7" ht="19.5" customHeight="1">
      <c r="B39" s="485" t="s">
        <v>24</v>
      </c>
      <c r="C39" s="486">
        <v>0</v>
      </c>
      <c r="D39" s="486">
        <v>0</v>
      </c>
      <c r="E39" s="487">
        <f>D39-C39</f>
        <v>0</v>
      </c>
      <c r="F39" s="482"/>
      <c r="G39" s="467"/>
    </row>
    <row r="40" spans="2:7" ht="19.5" customHeight="1">
      <c r="B40" s="485" t="s">
        <v>578</v>
      </c>
      <c r="C40" s="488">
        <v>0</v>
      </c>
      <c r="D40" s="488">
        <v>0</v>
      </c>
      <c r="E40" s="489">
        <f>D40-C40</f>
        <v>0</v>
      </c>
      <c r="F40" s="482"/>
      <c r="G40" s="467"/>
    </row>
    <row r="41" spans="2:7" ht="19.5" customHeight="1">
      <c r="B41" s="485" t="s">
        <v>83</v>
      </c>
      <c r="C41" s="488">
        <v>0</v>
      </c>
      <c r="D41" s="488">
        <v>0</v>
      </c>
      <c r="E41" s="489">
        <f t="shared" ref="E41:E45" si="1">D41-C41</f>
        <v>0</v>
      </c>
      <c r="F41" s="482"/>
      <c r="G41" s="467"/>
    </row>
    <row r="42" spans="2:7" ht="19.5" customHeight="1">
      <c r="B42" s="485" t="s">
        <v>83</v>
      </c>
      <c r="C42" s="488">
        <v>0</v>
      </c>
      <c r="D42" s="488">
        <v>0</v>
      </c>
      <c r="E42" s="489">
        <f t="shared" si="1"/>
        <v>0</v>
      </c>
      <c r="F42" s="482"/>
      <c r="G42" s="467"/>
    </row>
    <row r="43" spans="2:7" ht="19.5" customHeight="1">
      <c r="B43" s="485" t="s">
        <v>83</v>
      </c>
      <c r="C43" s="488">
        <v>0</v>
      </c>
      <c r="D43" s="488">
        <v>0</v>
      </c>
      <c r="E43" s="489">
        <f t="shared" si="1"/>
        <v>0</v>
      </c>
      <c r="F43" s="482"/>
      <c r="G43" s="467"/>
    </row>
    <row r="44" spans="2:7" ht="19.5" customHeight="1">
      <c r="B44" s="485" t="s">
        <v>83</v>
      </c>
      <c r="C44" s="488">
        <v>0</v>
      </c>
      <c r="D44" s="488">
        <v>0</v>
      </c>
      <c r="E44" s="489">
        <f t="shared" si="1"/>
        <v>0</v>
      </c>
      <c r="F44" s="482"/>
      <c r="G44" s="467"/>
    </row>
    <row r="45" spans="2:7" ht="19.5" customHeight="1">
      <c r="B45" s="485" t="s">
        <v>83</v>
      </c>
      <c r="C45" s="495">
        <v>0</v>
      </c>
      <c r="D45" s="495">
        <v>0</v>
      </c>
      <c r="E45" s="496">
        <f t="shared" si="1"/>
        <v>0</v>
      </c>
      <c r="F45" s="482"/>
      <c r="G45" s="467"/>
    </row>
    <row r="46" spans="2:7" ht="19.5" customHeight="1">
      <c r="B46" s="490" t="s">
        <v>117</v>
      </c>
      <c r="C46" s="497">
        <f>SUM(C39:C45)</f>
        <v>0</v>
      </c>
      <c r="D46" s="498">
        <f>SUM(D39:D45)</f>
        <v>0</v>
      </c>
      <c r="E46" s="498">
        <f t="shared" ref="E46" si="2">C46-D46</f>
        <v>0</v>
      </c>
      <c r="F46" s="482"/>
      <c r="G46" s="467"/>
    </row>
    <row r="47" spans="2:7" ht="19.5" customHeight="1" thickBot="1">
      <c r="B47" s="499" t="s">
        <v>15</v>
      </c>
      <c r="C47" s="500">
        <f>C36+C46</f>
        <v>0</v>
      </c>
      <c r="D47" s="500">
        <f>D36+D46</f>
        <v>0</v>
      </c>
      <c r="E47" s="500">
        <f>E36+E46</f>
        <v>0</v>
      </c>
      <c r="F47" s="482"/>
      <c r="G47" s="467"/>
    </row>
    <row r="48" spans="2:7" ht="19.5" customHeight="1" thickTop="1">
      <c r="B48" s="485"/>
      <c r="C48" s="453"/>
      <c r="D48" s="480"/>
      <c r="E48" s="482"/>
      <c r="F48" s="482"/>
      <c r="G48" s="467"/>
    </row>
    <row r="49" spans="2:9" ht="19.5" customHeight="1">
      <c r="B49" s="485"/>
      <c r="C49" s="453"/>
      <c r="D49" s="480"/>
      <c r="E49" s="482"/>
      <c r="F49" s="482"/>
      <c r="G49" s="467"/>
    </row>
    <row r="50" spans="2:9" ht="19.5" customHeight="1">
      <c r="B50" s="501"/>
      <c r="C50" s="453"/>
      <c r="D50" s="840" t="s">
        <v>163</v>
      </c>
      <c r="E50" s="482"/>
      <c r="F50" s="482"/>
      <c r="G50" s="467"/>
    </row>
    <row r="51" spans="2:9" ht="19.5" customHeight="1">
      <c r="B51" s="502" t="s">
        <v>162</v>
      </c>
      <c r="C51" s="487"/>
      <c r="D51" s="840"/>
      <c r="E51" s="482"/>
      <c r="F51" s="482"/>
      <c r="G51" s="467"/>
    </row>
    <row r="52" spans="2:9" ht="19.5" customHeight="1">
      <c r="B52" s="501" t="s">
        <v>164</v>
      </c>
      <c r="C52" s="453"/>
      <c r="D52" s="503">
        <f>'Recapitulation Sheet'!E19</f>
        <v>0</v>
      </c>
      <c r="E52" s="482"/>
      <c r="F52" s="482"/>
      <c r="G52" s="467"/>
    </row>
    <row r="53" spans="2:9" ht="20.100000000000001" customHeight="1">
      <c r="B53" s="501" t="s">
        <v>110</v>
      </c>
      <c r="C53" s="453"/>
      <c r="D53" s="504">
        <f>'Recapitulation Sheet'!E21</f>
        <v>0</v>
      </c>
      <c r="E53" s="505"/>
      <c r="F53" s="482"/>
      <c r="G53" s="444"/>
      <c r="I53" s="506"/>
    </row>
    <row r="54" spans="2:9" ht="20.100000000000001" customHeight="1">
      <c r="B54" s="501" t="str">
        <f>'Recapitulation Sheet'!B24</f>
        <v xml:space="preserve">Other:  </v>
      </c>
      <c r="C54" s="453"/>
      <c r="D54" s="504">
        <f>'Recapitulation Sheet'!E24</f>
        <v>0</v>
      </c>
      <c r="E54" s="505"/>
      <c r="F54" s="482"/>
      <c r="G54" s="444"/>
      <c r="I54" s="506"/>
    </row>
    <row r="55" spans="2:9" ht="20.100000000000001" customHeight="1">
      <c r="B55" s="501" t="str">
        <f>'Recapitulation Sheet'!B25</f>
        <v xml:space="preserve">Other:  </v>
      </c>
      <c r="C55" s="453"/>
      <c r="D55" s="504">
        <f>'Recapitulation Sheet'!E25</f>
        <v>0</v>
      </c>
      <c r="E55" s="505"/>
      <c r="F55" s="482"/>
      <c r="G55" s="444"/>
      <c r="I55" s="506"/>
    </row>
    <row r="56" spans="2:9" ht="20.100000000000001" customHeight="1">
      <c r="B56" s="501" t="str">
        <f>'Recapitulation Sheet'!B26</f>
        <v xml:space="preserve">Other:  </v>
      </c>
      <c r="C56" s="453"/>
      <c r="D56" s="504">
        <f>'Recapitulation Sheet'!E26</f>
        <v>0</v>
      </c>
      <c r="E56" s="505"/>
      <c r="F56" s="482"/>
      <c r="G56" s="444"/>
      <c r="I56" s="506"/>
    </row>
    <row r="57" spans="2:9" ht="20.100000000000001" customHeight="1">
      <c r="B57" s="501" t="s">
        <v>421</v>
      </c>
      <c r="C57" s="453"/>
      <c r="D57" s="504">
        <f>'Recapitulation Sheet'!$E$35</f>
        <v>0</v>
      </c>
      <c r="E57" s="482"/>
      <c r="F57" s="482"/>
      <c r="G57" s="444"/>
      <c r="H57" s="507"/>
      <c r="I57" s="506"/>
    </row>
    <row r="58" spans="2:9" ht="20.100000000000001" customHeight="1">
      <c r="B58" s="501" t="s">
        <v>165</v>
      </c>
      <c r="C58" s="453"/>
      <c r="D58" s="504">
        <f>'Recapitulation Sheet'!$E$43</f>
        <v>0</v>
      </c>
      <c r="E58" s="482"/>
      <c r="F58" s="482"/>
      <c r="G58" s="444"/>
      <c r="H58" s="507"/>
      <c r="I58" s="506"/>
    </row>
    <row r="59" spans="2:9" ht="20.100000000000001" customHeight="1">
      <c r="B59" s="501" t="s">
        <v>166</v>
      </c>
      <c r="C59" s="453"/>
      <c r="D59" s="504">
        <f>'Recapitulation Sheet'!E54-'Recapitulation Sheet'!E48</f>
        <v>0</v>
      </c>
      <c r="E59" s="482"/>
      <c r="F59" s="482"/>
      <c r="G59" s="444"/>
      <c r="H59" s="507"/>
      <c r="I59" s="506"/>
    </row>
    <row r="60" spans="2:9" ht="20.100000000000001" customHeight="1">
      <c r="B60" s="501" t="s">
        <v>167</v>
      </c>
      <c r="C60" s="453"/>
      <c r="D60" s="504">
        <f>'Recapitulation Sheet'!E48</f>
        <v>0</v>
      </c>
      <c r="E60" s="508"/>
      <c r="F60" s="482"/>
      <c r="G60" s="444"/>
      <c r="H60" s="507"/>
      <c r="I60" s="506"/>
    </row>
    <row r="61" spans="2:9" ht="20.100000000000001" customHeight="1">
      <c r="B61" s="509" t="str">
        <f>'[1]Development Cost Data Sheet'!B65</f>
        <v>Developer Allowance / Fee</v>
      </c>
      <c r="C61" s="453"/>
      <c r="D61" s="504" t="e">
        <f>'Recapitulation Sheet'!E56</f>
        <v>#DIV/0!</v>
      </c>
      <c r="E61" s="482"/>
      <c r="F61" s="482"/>
      <c r="G61" s="444"/>
      <c r="H61" s="507"/>
      <c r="I61" s="506"/>
    </row>
    <row r="62" spans="2:9" ht="20.100000000000001" customHeight="1">
      <c r="B62" s="501" t="str">
        <f>'Recapitulation Sheet'!B57</f>
        <v>Site Acquisition - Land</v>
      </c>
      <c r="C62" s="453"/>
      <c r="D62" s="504">
        <f>'Recapitulation Sheet'!E57</f>
        <v>0</v>
      </c>
      <c r="E62" s="482"/>
      <c r="F62" s="482"/>
      <c r="G62" s="444"/>
      <c r="H62" s="507"/>
      <c r="I62" s="506"/>
    </row>
    <row r="63" spans="2:9" ht="20.100000000000001" customHeight="1">
      <c r="B63" s="501" t="str">
        <f>'Recapitulation Sheet'!B58</f>
        <v>Site Acquisition - Existing Structures</v>
      </c>
      <c r="C63" s="453"/>
      <c r="D63" s="504">
        <f>'Recapitulation Sheet'!E58</f>
        <v>0</v>
      </c>
      <c r="E63" s="482"/>
      <c r="F63" s="482"/>
      <c r="G63" s="444"/>
      <c r="H63" s="507"/>
      <c r="I63" s="506"/>
    </row>
    <row r="64" spans="2:9" ht="20.100000000000001" customHeight="1">
      <c r="B64" s="501" t="str">
        <f>'Recapitulation Sheet'!B59</f>
        <v>Operating/Debt Service Reserve</v>
      </c>
      <c r="C64" s="453"/>
      <c r="D64" s="504">
        <f>'Recapitulation Sheet'!E59</f>
        <v>0</v>
      </c>
      <c r="E64" s="482"/>
      <c r="F64" s="482"/>
      <c r="G64" s="444"/>
      <c r="H64" s="507"/>
      <c r="I64" s="506"/>
    </row>
    <row r="65" spans="2:9" ht="20.100000000000001" customHeight="1">
      <c r="B65" s="501" t="str">
        <f>'Recapitulation Sheet'!B60</f>
        <v>Working Capital Reserve</v>
      </c>
      <c r="C65" s="453"/>
      <c r="D65" s="504">
        <f>'Recapitulation Sheet'!E60</f>
        <v>0</v>
      </c>
      <c r="E65" s="482"/>
      <c r="F65" s="482"/>
      <c r="G65" s="444"/>
      <c r="H65" s="507"/>
      <c r="I65" s="506"/>
    </row>
    <row r="66" spans="2:9" ht="20.100000000000001" customHeight="1">
      <c r="B66" s="501" t="str">
        <f>'Recapitulation Sheet'!B61</f>
        <v>Other: Rental Subsidy Reserve</v>
      </c>
      <c r="C66" s="453"/>
      <c r="D66" s="504">
        <f>'Recapitulation Sheet'!E61</f>
        <v>0</v>
      </c>
      <c r="E66" s="482"/>
      <c r="F66" s="482"/>
      <c r="G66" s="444"/>
      <c r="H66" s="507"/>
      <c r="I66" s="506"/>
    </row>
    <row r="67" spans="2:9" ht="19.95" customHeight="1">
      <c r="B67" s="501" t="str">
        <f>'Recapitulation Sheet'!B62</f>
        <v>Other: Investor Required Reserve</v>
      </c>
      <c r="C67" s="453"/>
      <c r="D67" s="676">
        <f>'Recapitulation Sheet'!E62</f>
        <v>0</v>
      </c>
      <c r="E67" s="482"/>
      <c r="F67" s="482"/>
      <c r="G67" s="444"/>
      <c r="H67" s="507"/>
      <c r="I67" s="506"/>
    </row>
    <row r="68" spans="2:9" ht="20.100000000000001" customHeight="1">
      <c r="B68" s="839" t="str">
        <f>'[1]Development Cost Data Sheet'!B69</f>
        <v>RECOGNIZED LENDING COSTS</v>
      </c>
      <c r="C68" s="839"/>
      <c r="D68" s="510" t="e">
        <f>SUM(D52:D67)</f>
        <v>#DIV/0!</v>
      </c>
      <c r="E68" s="482"/>
      <c r="F68" s="487"/>
      <c r="G68" s="444"/>
      <c r="H68" s="507"/>
      <c r="I68" s="506"/>
    </row>
    <row r="69" spans="2:9" ht="20.100000000000001" customHeight="1">
      <c r="B69" s="501" t="s">
        <v>168</v>
      </c>
      <c r="C69" s="453"/>
      <c r="D69" s="511">
        <f>'Recapitulation Sheet'!$E$72</f>
        <v>0</v>
      </c>
      <c r="E69" s="482"/>
      <c r="F69" s="482"/>
      <c r="G69" s="444"/>
      <c r="H69" s="507"/>
      <c r="I69" s="506"/>
    </row>
    <row r="70" spans="2:9" ht="20.100000000000001" customHeight="1" thickBot="1">
      <c r="B70" s="839" t="str">
        <f>'[1]Mort Cost Data Sheet'!B100</f>
        <v>TOTAL USES</v>
      </c>
      <c r="C70" s="839"/>
      <c r="D70" s="512" t="e">
        <f>SUM(D68:D69)</f>
        <v>#DIV/0!</v>
      </c>
      <c r="E70" s="482"/>
      <c r="F70" s="482"/>
      <c r="G70" s="444"/>
      <c r="H70" s="507"/>
      <c r="I70" s="506"/>
    </row>
    <row r="71" spans="2:9" ht="20.100000000000001" customHeight="1" thickTop="1">
      <c r="B71" s="513"/>
      <c r="C71" s="453"/>
      <c r="D71" s="514"/>
      <c r="E71" s="482"/>
      <c r="F71" s="482"/>
      <c r="G71" s="444"/>
      <c r="H71" s="507"/>
      <c r="I71" s="506"/>
    </row>
    <row r="72" spans="2:9" ht="20.100000000000001" customHeight="1">
      <c r="B72" s="501"/>
      <c r="C72" s="453"/>
      <c r="D72" s="480"/>
      <c r="G72" s="444"/>
      <c r="H72" s="507"/>
      <c r="I72" s="506"/>
    </row>
    <row r="73" spans="2:9" ht="20.100000000000001" customHeight="1">
      <c r="B73" s="515" t="s">
        <v>169</v>
      </c>
      <c r="C73" s="453"/>
      <c r="D73" s="486">
        <f>D47</f>
        <v>0</v>
      </c>
      <c r="G73" s="444"/>
      <c r="H73" s="507"/>
      <c r="I73" s="506"/>
    </row>
    <row r="74" spans="2:9" ht="20.100000000000001" customHeight="1">
      <c r="B74" s="515" t="s">
        <v>118</v>
      </c>
      <c r="C74" s="453"/>
      <c r="D74" s="516" t="e">
        <f>D70</f>
        <v>#DIV/0!</v>
      </c>
      <c r="G74" s="517"/>
      <c r="H74" s="507"/>
      <c r="I74" s="506"/>
    </row>
    <row r="75" spans="2:9" ht="20.100000000000001" customHeight="1">
      <c r="B75" s="518" t="s">
        <v>426</v>
      </c>
      <c r="C75" s="453"/>
      <c r="D75" s="498" t="e">
        <f>D73-D74</f>
        <v>#DIV/0!</v>
      </c>
      <c r="G75" s="444"/>
      <c r="H75" s="507"/>
      <c r="I75" s="506"/>
    </row>
    <row r="76" spans="2:9" ht="20.100000000000001" customHeight="1">
      <c r="B76" s="468"/>
      <c r="C76" s="453"/>
      <c r="D76" s="519"/>
      <c r="G76" s="467"/>
      <c r="H76" s="507"/>
      <c r="I76" s="520"/>
    </row>
    <row r="77" spans="2:9" ht="20.100000000000001" customHeight="1">
      <c r="B77" s="468"/>
      <c r="C77" s="521"/>
      <c r="D77" s="464"/>
      <c r="H77" s="522"/>
    </row>
    <row r="78" spans="2:9" ht="20.100000000000001" customHeight="1">
      <c r="B78" s="468" t="s">
        <v>412</v>
      </c>
      <c r="C78" s="521"/>
      <c r="D78" s="523">
        <f>F15</f>
        <v>0</v>
      </c>
      <c r="H78" s="522"/>
    </row>
    <row r="79" spans="2:9" ht="20.100000000000001" customHeight="1">
      <c r="B79" s="515" t="s">
        <v>453</v>
      </c>
      <c r="C79" s="521"/>
      <c r="D79" s="516">
        <f>D80-D78</f>
        <v>0</v>
      </c>
      <c r="G79" s="524"/>
      <c r="H79" s="522"/>
    </row>
    <row r="80" spans="2:9" ht="20.100000000000001" customHeight="1">
      <c r="B80" s="525" t="s">
        <v>454</v>
      </c>
      <c r="C80" s="521"/>
      <c r="D80" s="526">
        <f>D26</f>
        <v>0</v>
      </c>
      <c r="E80" s="843"/>
      <c r="F80" s="843"/>
      <c r="G80" s="524"/>
      <c r="H80" s="522"/>
    </row>
    <row r="81" spans="2:9" ht="20.100000000000001" customHeight="1">
      <c r="B81" s="525"/>
      <c r="C81" s="521"/>
      <c r="D81" s="497"/>
      <c r="E81" s="527"/>
      <c r="F81" s="527"/>
      <c r="G81" s="524"/>
      <c r="H81" s="522"/>
    </row>
    <row r="82" spans="2:9" ht="20.100000000000001" customHeight="1">
      <c r="B82" s="525"/>
      <c r="C82" s="521"/>
      <c r="D82" s="497"/>
      <c r="E82" s="527"/>
      <c r="F82" s="527"/>
      <c r="G82" s="524"/>
      <c r="H82" s="522"/>
    </row>
    <row r="83" spans="2:9" ht="20.100000000000001" customHeight="1">
      <c r="B83" s="515" t="s">
        <v>445</v>
      </c>
      <c r="C83" s="521"/>
      <c r="D83" s="486">
        <f>D26</f>
        <v>0</v>
      </c>
      <c r="E83" s="527"/>
      <c r="F83" s="527"/>
      <c r="G83" s="524"/>
      <c r="H83" s="522"/>
    </row>
    <row r="84" spans="2:9" ht="20.100000000000001" customHeight="1">
      <c r="B84" s="515" t="s">
        <v>442</v>
      </c>
      <c r="C84" s="521"/>
      <c r="D84" s="528">
        <f>F14</f>
        <v>0</v>
      </c>
      <c r="E84" s="527"/>
      <c r="F84" s="527"/>
      <c r="G84" s="524"/>
      <c r="H84" s="522"/>
    </row>
    <row r="85" spans="2:9" ht="20.100000000000001" customHeight="1">
      <c r="B85" s="515" t="s">
        <v>413</v>
      </c>
      <c r="C85" s="521"/>
      <c r="D85" s="488">
        <v>10</v>
      </c>
      <c r="E85" s="527"/>
      <c r="F85" s="527"/>
      <c r="G85" s="524"/>
      <c r="H85" s="522"/>
    </row>
    <row r="86" spans="2:9" ht="20.100000000000001" customHeight="1">
      <c r="B86" s="515" t="s">
        <v>414</v>
      </c>
      <c r="C86" s="521"/>
      <c r="D86" s="488" t="e">
        <f>(D83/D84)/D85</f>
        <v>#DIV/0!</v>
      </c>
      <c r="E86" s="527"/>
      <c r="F86" s="527"/>
      <c r="G86" s="524"/>
      <c r="H86" s="522"/>
    </row>
    <row r="87" spans="2:9" ht="20.100000000000001" customHeight="1">
      <c r="B87" s="515" t="s">
        <v>441</v>
      </c>
      <c r="C87" s="521"/>
      <c r="D87" s="529">
        <v>0.99990000000000001</v>
      </c>
      <c r="E87" s="527"/>
      <c r="F87" s="527"/>
      <c r="G87" s="524"/>
      <c r="H87" s="522"/>
    </row>
    <row r="88" spans="2:9" ht="20.100000000000001" customHeight="1">
      <c r="B88" s="525" t="s">
        <v>424</v>
      </c>
      <c r="C88" s="521"/>
      <c r="D88" s="497" t="e">
        <f>D86/D87</f>
        <v>#DIV/0!</v>
      </c>
      <c r="E88" s="527"/>
      <c r="F88" s="527"/>
      <c r="G88" s="524"/>
      <c r="H88" s="522"/>
    </row>
    <row r="89" spans="2:9" ht="20.100000000000001" customHeight="1">
      <c r="B89" s="530"/>
      <c r="C89" s="521"/>
      <c r="D89" s="464"/>
      <c r="G89" s="531"/>
      <c r="H89" s="451"/>
    </row>
    <row r="90" spans="2:9" ht="20.100000000000001" customHeight="1">
      <c r="B90" s="532"/>
      <c r="C90" s="521"/>
      <c r="D90" s="464"/>
      <c r="G90" s="531"/>
      <c r="H90" s="451"/>
    </row>
    <row r="91" spans="2:9" ht="20.100000000000001" customHeight="1">
      <c r="B91" s="533" t="s">
        <v>405</v>
      </c>
      <c r="C91" s="521"/>
      <c r="D91" s="534" t="e">
        <f>'Recapitulation Sheet'!H97</f>
        <v>#DIV/0!</v>
      </c>
      <c r="G91" s="531"/>
      <c r="H91" s="451"/>
    </row>
    <row r="92" spans="2:9" ht="20.100000000000001" customHeight="1">
      <c r="B92" s="533"/>
      <c r="C92" s="521"/>
      <c r="D92" s="534"/>
      <c r="G92" s="531"/>
      <c r="H92" s="451"/>
    </row>
    <row r="93" spans="2:9" ht="19.5" customHeight="1">
      <c r="C93" s="521"/>
      <c r="D93" s="464"/>
      <c r="G93" s="535"/>
      <c r="I93" s="536"/>
    </row>
    <row r="94" spans="2:9" ht="20.100000000000001" customHeight="1">
      <c r="B94" s="533" t="s">
        <v>430</v>
      </c>
      <c r="C94" s="521"/>
      <c r="D94" s="537" t="e">
        <f>MIN(D88,D91)</f>
        <v>#DIV/0!</v>
      </c>
      <c r="G94" s="460"/>
    </row>
    <row r="95" spans="2:9" ht="20.100000000000001" customHeight="1">
      <c r="B95" s="842" t="s">
        <v>427</v>
      </c>
      <c r="C95" s="521"/>
      <c r="D95" s="451"/>
      <c r="G95" s="460"/>
    </row>
    <row r="96" spans="2:9" ht="20.100000000000001" customHeight="1">
      <c r="B96" s="842"/>
      <c r="C96" s="521"/>
      <c r="D96" s="451"/>
      <c r="G96" s="460"/>
    </row>
    <row r="97" spans="2:9" ht="20.100000000000001" customHeight="1">
      <c r="B97" s="661"/>
      <c r="C97" s="521"/>
      <c r="D97" s="451"/>
      <c r="G97" s="460"/>
    </row>
    <row r="98" spans="2:9" ht="20.100000000000001" customHeight="1">
      <c r="B98" s="661"/>
      <c r="C98" s="521"/>
      <c r="D98" s="451"/>
      <c r="G98" s="460"/>
    </row>
    <row r="99" spans="2:9" ht="20.100000000000001" customHeight="1">
      <c r="B99" s="533" t="s">
        <v>671</v>
      </c>
      <c r="C99" s="521"/>
      <c r="D99" s="537" t="e">
        <f>MIN(F11,D88,D91)</f>
        <v>#DIV/0!</v>
      </c>
      <c r="G99" s="460"/>
    </row>
    <row r="100" spans="2:9" ht="20.100000000000001" customHeight="1">
      <c r="B100" s="661" t="s">
        <v>672</v>
      </c>
      <c r="C100" s="521"/>
      <c r="D100" s="451"/>
      <c r="G100" s="460"/>
    </row>
    <row r="101" spans="2:9" ht="20.100000000000001" customHeight="1">
      <c r="B101" s="661"/>
      <c r="C101" s="521"/>
      <c r="D101" s="451"/>
      <c r="G101" s="460"/>
    </row>
    <row r="102" spans="2:9" ht="20.100000000000001" customHeight="1">
      <c r="B102" s="661"/>
      <c r="C102" s="521"/>
      <c r="D102" s="451"/>
      <c r="G102" s="460"/>
    </row>
    <row r="103" spans="2:9" ht="20.100000000000001" customHeight="1">
      <c r="B103" s="538"/>
      <c r="C103" s="521"/>
      <c r="D103" s="451"/>
      <c r="F103" s="444" t="s">
        <v>625</v>
      </c>
      <c r="G103" s="460"/>
    </row>
    <row r="104" spans="2:9" ht="20.100000000000001" customHeight="1">
      <c r="B104" s="538"/>
      <c r="C104" s="521"/>
      <c r="D104" s="451"/>
      <c r="G104" s="460"/>
    </row>
    <row r="105" spans="2:9">
      <c r="B105" s="539"/>
      <c r="C105" s="534"/>
      <c r="D105" s="540"/>
      <c r="E105" s="541"/>
      <c r="F105" s="541"/>
      <c r="G105" s="467"/>
    </row>
    <row r="106" spans="2:9">
      <c r="B106" s="542"/>
      <c r="C106" s="543"/>
      <c r="D106" s="543"/>
      <c r="E106" s="455" t="s">
        <v>619</v>
      </c>
      <c r="F106" s="541" t="s">
        <v>618</v>
      </c>
      <c r="G106" s="541"/>
      <c r="H106" s="541"/>
      <c r="I106" s="507"/>
    </row>
    <row r="107" spans="2:9" ht="25.2" customHeight="1">
      <c r="B107" s="828" t="s">
        <v>611</v>
      </c>
      <c r="C107" s="828"/>
      <c r="D107" s="546" t="s">
        <v>7</v>
      </c>
      <c r="E107" s="455" t="s">
        <v>617</v>
      </c>
      <c r="F107" s="541" t="s">
        <v>620</v>
      </c>
      <c r="G107" s="541"/>
      <c r="H107" s="541"/>
    </row>
    <row r="108" spans="2:9" ht="30" customHeight="1">
      <c r="B108" s="544"/>
      <c r="C108" s="545"/>
      <c r="D108" s="545"/>
      <c r="F108" s="541"/>
      <c r="G108" s="541"/>
      <c r="H108" s="541"/>
    </row>
    <row r="109" spans="2:9" ht="25.2" customHeight="1">
      <c r="B109" s="544"/>
      <c r="C109" s="545"/>
      <c r="D109" s="546"/>
      <c r="E109" s="463"/>
      <c r="F109" s="541"/>
      <c r="G109" s="541"/>
      <c r="H109" s="541"/>
    </row>
    <row r="110" spans="2:9" ht="30" customHeight="1">
      <c r="B110" s="547"/>
      <c r="C110" s="548"/>
      <c r="D110" s="548"/>
      <c r="E110" s="463"/>
      <c r="F110" s="827"/>
      <c r="G110" s="827"/>
      <c r="H110" s="100"/>
    </row>
    <row r="111" spans="2:9">
      <c r="B111" s="549"/>
      <c r="C111" s="550"/>
      <c r="D111" s="551"/>
      <c r="E111" s="463"/>
      <c r="F111" s="218"/>
      <c r="G111" s="569"/>
      <c r="H111" s="218"/>
    </row>
    <row r="112" spans="2:9" ht="25.2" customHeight="1">
      <c r="B112" s="828" t="s">
        <v>612</v>
      </c>
      <c r="C112" s="828"/>
      <c r="D112" s="552" t="s">
        <v>7</v>
      </c>
      <c r="E112" s="463"/>
      <c r="F112" s="827" t="s">
        <v>621</v>
      </c>
      <c r="G112" s="827"/>
      <c r="H112" s="566" t="s">
        <v>7</v>
      </c>
    </row>
    <row r="113" spans="1:7">
      <c r="B113" s="463"/>
      <c r="C113" s="453"/>
      <c r="D113" s="540"/>
      <c r="E113" s="463"/>
      <c r="F113" s="463"/>
      <c r="G113" s="541"/>
    </row>
    <row r="116" spans="1:7">
      <c r="A116" s="18"/>
      <c r="C116" s="444"/>
      <c r="D116" s="444"/>
    </row>
    <row r="117" spans="1:7">
      <c r="A117" s="18"/>
      <c r="C117" s="444"/>
      <c r="D117" s="444"/>
    </row>
    <row r="118" spans="1:7">
      <c r="A118" s="18"/>
      <c r="C118" s="444"/>
      <c r="D118" s="444"/>
    </row>
    <row r="119" spans="1:7">
      <c r="A119" s="18"/>
      <c r="C119" s="444"/>
      <c r="D119" s="444"/>
    </row>
    <row r="120" spans="1:7">
      <c r="A120" s="18"/>
      <c r="C120" s="444"/>
      <c r="D120" s="444"/>
    </row>
    <row r="121" spans="1:7">
      <c r="A121" s="18"/>
      <c r="C121" s="444"/>
      <c r="D121" s="444"/>
    </row>
  </sheetData>
  <customSheetViews>
    <customSheetView guid="{B8D9EF33-186A-4B50-AB35-4A7A5372E63E}" scale="70" showPageBreaks="1" fitToPage="1" printArea="1" state="hidden" view="pageBreakPreview" topLeftCell="A46">
      <selection activeCell="D65" sqref="D65"/>
      <pageMargins left="0" right="0" top="0.5" bottom="0.5" header="0.25" footer="0.25"/>
      <printOptions horizontalCentered="1"/>
      <pageSetup paperSize="5" scale="47" orientation="portrait" r:id="rId1"/>
      <headerFooter>
        <oddFooter>&amp;L&amp;D&amp;C&amp;Z&amp;F&amp;A</oddFooter>
      </headerFooter>
    </customSheetView>
    <customSheetView guid="{C0E81CA5-1E53-4DD2-94F0-DB2CE09F7672}" scale="60" showPageBreaks="1" fitToPage="1" printArea="1" state="hidden">
      <selection activeCell="A2" sqref="A2:E2"/>
      <pageMargins left="0" right="0" top="0.5" bottom="0.5" header="0.25" footer="0.25"/>
      <printOptions horizontalCentered="1"/>
      <pageSetup paperSize="5" scale="48" orientation="portrait" r:id="rId2"/>
      <headerFooter>
        <oddFooter>&amp;L&amp;D&amp;C&amp;Z&amp;F</oddFooter>
      </headerFooter>
    </customSheetView>
  </customSheetViews>
  <mergeCells count="16">
    <mergeCell ref="F110:G110"/>
    <mergeCell ref="F112:G112"/>
    <mergeCell ref="B2:F2"/>
    <mergeCell ref="B3:F3"/>
    <mergeCell ref="B68:C68"/>
    <mergeCell ref="B70:C70"/>
    <mergeCell ref="D50:D51"/>
    <mergeCell ref="C23:C24"/>
    <mergeCell ref="D23:D24"/>
    <mergeCell ref="E23:E24"/>
    <mergeCell ref="E9:G10"/>
    <mergeCell ref="B107:C107"/>
    <mergeCell ref="B112:C112"/>
    <mergeCell ref="B95:B96"/>
    <mergeCell ref="E80:F80"/>
    <mergeCell ref="B5:F5"/>
  </mergeCells>
  <phoneticPr fontId="11" type="noConversion"/>
  <printOptions horizontalCentered="1"/>
  <pageMargins left="0" right="0" top="0.5" bottom="0.5" header="0.25" footer="0.25"/>
  <pageSetup paperSize="5" scale="39" orientation="portrait" r:id="rId3"/>
  <headerFooter>
    <oddHeader xml:space="preserve">&amp;REXHIBIT - C
</oddHeader>
    <oddFooter>&amp;LRevised March 2017</odd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G91"/>
  <sheetViews>
    <sheetView zoomScale="70" zoomScaleNormal="70" zoomScaleSheetLayoutView="64" zoomScalePageLayoutView="70" workbookViewId="0"/>
  </sheetViews>
  <sheetFormatPr defaultColWidth="8.90625" defaultRowHeight="17.399999999999999"/>
  <cols>
    <col min="1" max="1" width="6.6328125" style="64" customWidth="1"/>
    <col min="2" max="2" width="52.90625" style="64" customWidth="1"/>
    <col min="3" max="3" width="24.08984375" style="119" customWidth="1"/>
    <col min="4" max="4" width="23.54296875" style="119" customWidth="1"/>
    <col min="5" max="5" width="11" style="137" customWidth="1"/>
    <col min="6" max="6" width="26.90625" style="119" customWidth="1"/>
    <col min="7" max="7" width="11.6328125" style="64" bestFit="1" customWidth="1"/>
    <col min="8" max="16384" width="8.90625" style="64"/>
  </cols>
  <sheetData>
    <row r="1" spans="1:7">
      <c r="A1" s="182" t="str">
        <f>'Gen.Contr. Cert. of Actual Cost'!A1:D1</f>
        <v xml:space="preserve">Version 2018.2 </v>
      </c>
    </row>
    <row r="2" spans="1:7" ht="22.2">
      <c r="B2" s="755" t="s">
        <v>418</v>
      </c>
      <c r="C2" s="755"/>
      <c r="D2" s="755"/>
      <c r="E2" s="755"/>
      <c r="F2" s="755"/>
    </row>
    <row r="4" spans="1:7" ht="22.5" customHeight="1">
      <c r="B4" s="755">
        <f>'G.C.Cost Data Sheet-Stip Sum'!A6:H6</f>
        <v>0</v>
      </c>
      <c r="C4" s="755"/>
      <c r="D4" s="755"/>
      <c r="E4" s="755"/>
      <c r="F4" s="755"/>
    </row>
    <row r="5" spans="1:7" ht="22.5" customHeight="1">
      <c r="B5" s="63"/>
      <c r="C5" s="109" t="str">
        <f>'G.C.Cost Data Sheet-Stip Sum'!D7</f>
        <v>Development Name:</v>
      </c>
      <c r="D5" s="852">
        <f>'G.C.Cost Data Sheet-Stip Sum'!E7</f>
        <v>0</v>
      </c>
      <c r="E5" s="852"/>
      <c r="F5" s="852"/>
    </row>
    <row r="6" spans="1:7" ht="22.5" customHeight="1">
      <c r="B6" s="63"/>
      <c r="C6" s="109" t="str">
        <f>'G.C.Cost Data Sheet-Stip Sum'!D8</f>
        <v>Development Address:</v>
      </c>
      <c r="D6" s="852" t="s">
        <v>609</v>
      </c>
      <c r="E6" s="852"/>
      <c r="F6" s="852"/>
    </row>
    <row r="7" spans="1:7" ht="22.5" customHeight="1">
      <c r="B7" s="7"/>
      <c r="C7" s="109" t="str">
        <f>'G.C.Cost Data Sheet-Stip Sum'!D9</f>
        <v>CHFA Development #:</v>
      </c>
      <c r="D7" s="442">
        <f>'G.C.Cost Data Sheet-Stip Sum'!E9</f>
        <v>0</v>
      </c>
      <c r="E7" s="849"/>
      <c r="F7" s="849"/>
      <c r="G7" s="557"/>
    </row>
    <row r="8" spans="1:7" ht="22.5" customHeight="1">
      <c r="B8" s="7"/>
      <c r="C8" s="109" t="str">
        <f>'G.C.Cost Data Sheet-Stip Sum'!D10</f>
        <v>LIHTC #:</v>
      </c>
      <c r="D8" s="442">
        <f>'G.C.Cost Data Sheet-Stip Sum'!E10</f>
        <v>0</v>
      </c>
      <c r="E8" s="849"/>
      <c r="F8" s="849"/>
      <c r="G8" s="558"/>
    </row>
    <row r="9" spans="1:7" ht="22.5" customHeight="1">
      <c r="B9" s="63"/>
      <c r="C9" s="109"/>
      <c r="D9" s="109"/>
      <c r="E9" s="850"/>
      <c r="F9" s="850"/>
      <c r="G9" s="558"/>
    </row>
    <row r="10" spans="1:7" ht="22.5" customHeight="1">
      <c r="B10" s="844" t="s">
        <v>407</v>
      </c>
      <c r="C10" s="845"/>
      <c r="D10" s="845"/>
      <c r="E10" s="845"/>
      <c r="F10" s="846"/>
    </row>
    <row r="11" spans="1:7" s="66" customFormat="1" ht="90" customHeight="1">
      <c r="B11" s="65"/>
      <c r="C11" s="110" t="s">
        <v>409</v>
      </c>
      <c r="D11" s="110" t="s">
        <v>416</v>
      </c>
      <c r="E11" s="76" t="s">
        <v>423</v>
      </c>
      <c r="F11" s="110" t="s">
        <v>410</v>
      </c>
    </row>
    <row r="12" spans="1:7" ht="22.5" customHeight="1">
      <c r="B12" s="67" t="s">
        <v>79</v>
      </c>
      <c r="C12" s="111"/>
      <c r="D12" s="112"/>
      <c r="E12" s="72"/>
      <c r="F12" s="113"/>
    </row>
    <row r="13" spans="1:7" ht="22.5" customHeight="1">
      <c r="B13" s="68" t="s">
        <v>78</v>
      </c>
      <c r="C13" s="131">
        <f>'Tax Credit Gap Analysis'!C26</f>
        <v>0</v>
      </c>
      <c r="D13" s="237">
        <f>F13-C13</f>
        <v>0</v>
      </c>
      <c r="E13" s="561" t="s">
        <v>417</v>
      </c>
      <c r="F13" s="237">
        <f>'Tax Credit Gap Analysis'!D26</f>
        <v>0</v>
      </c>
    </row>
    <row r="14" spans="1:7" ht="22.5" customHeight="1">
      <c r="B14" s="68" t="str">
        <f>'Tax Credit Gap Analysis'!B27</f>
        <v>Federal Historic Tax Credit Equity</v>
      </c>
      <c r="C14" s="113">
        <f>'Tax Credit Gap Analysis'!C27</f>
        <v>0</v>
      </c>
      <c r="D14" s="237"/>
      <c r="E14" s="561"/>
      <c r="F14" s="113">
        <f>'Tax Credit Gap Analysis'!D27</f>
        <v>0</v>
      </c>
    </row>
    <row r="15" spans="1:7" ht="22.5" customHeight="1">
      <c r="B15" s="68" t="str">
        <f>'Tax Credit Gap Analysis'!B28</f>
        <v>State Historic Tax Credit Equity</v>
      </c>
      <c r="C15" s="113">
        <f>'Tax Credit Gap Analysis'!C28</f>
        <v>0</v>
      </c>
      <c r="D15" s="237"/>
      <c r="E15" s="561"/>
      <c r="F15" s="113">
        <f>'Tax Credit Gap Analysis'!D28</f>
        <v>0</v>
      </c>
    </row>
    <row r="16" spans="1:7" ht="22.5" customHeight="1">
      <c r="B16" s="68" t="str">
        <f>'Tax Credit Gap Analysis'!B29</f>
        <v>DOH Funds</v>
      </c>
      <c r="C16" s="113">
        <f>'Tax Credit Gap Analysis'!C29</f>
        <v>0</v>
      </c>
      <c r="D16" s="237"/>
      <c r="E16" s="561"/>
      <c r="F16" s="113">
        <f>'Tax Credit Gap Analysis'!D29</f>
        <v>0</v>
      </c>
    </row>
    <row r="17" spans="2:6" ht="22.5" customHeight="1">
      <c r="B17" s="68" t="str">
        <f>'Tax Credit Gap Analysis'!B30</f>
        <v>Rental Revenue from Operations</v>
      </c>
      <c r="C17" s="113">
        <f>'Tax Credit Gap Analysis'!C30</f>
        <v>0</v>
      </c>
      <c r="D17" s="237"/>
      <c r="E17" s="561"/>
      <c r="F17" s="113">
        <f>'Tax Credit Gap Analysis'!D30</f>
        <v>0</v>
      </c>
    </row>
    <row r="18" spans="2:6" ht="22.5" customHeight="1">
      <c r="B18" s="68" t="str">
        <f>'Tax Credit Gap Analysis'!B31</f>
        <v>Replacement Reserves</v>
      </c>
      <c r="C18" s="113">
        <f>'Tax Credit Gap Analysis'!C31</f>
        <v>0</v>
      </c>
      <c r="D18" s="112">
        <f t="shared" ref="D18:D22" si="0">F18-C18</f>
        <v>0</v>
      </c>
      <c r="E18" s="72"/>
      <c r="F18" s="113">
        <f>'Tax Credit Gap Analysis'!D31</f>
        <v>0</v>
      </c>
    </row>
    <row r="19" spans="2:6" ht="22.5" customHeight="1">
      <c r="B19" s="68" t="str">
        <f>'Tax Credit Gap Analysis'!B32</f>
        <v>Other</v>
      </c>
      <c r="C19" s="113">
        <f>'Tax Credit Gap Analysis'!C32</f>
        <v>0</v>
      </c>
      <c r="D19" s="112"/>
      <c r="E19" s="72"/>
      <c r="F19" s="113">
        <f>'Tax Credit Gap Analysis'!D32</f>
        <v>0</v>
      </c>
    </row>
    <row r="20" spans="2:6" ht="22.5" customHeight="1">
      <c r="B20" s="68" t="str">
        <f>'Tax Credit Gap Analysis'!B33</f>
        <v>Other</v>
      </c>
      <c r="C20" s="113">
        <f>'Tax Credit Gap Analysis'!C33</f>
        <v>0</v>
      </c>
      <c r="D20" s="112"/>
      <c r="E20" s="72"/>
      <c r="F20" s="113">
        <f>'Tax Credit Gap Analysis'!D33</f>
        <v>0</v>
      </c>
    </row>
    <row r="21" spans="2:6" ht="22.5" customHeight="1">
      <c r="B21" s="68" t="str">
        <f>'Tax Credit Gap Analysis'!B34</f>
        <v>Developer/Sponsor Equity</v>
      </c>
      <c r="C21" s="113">
        <f>'Tax Credit Gap Analysis'!C34</f>
        <v>0</v>
      </c>
      <c r="D21" s="112"/>
      <c r="E21" s="72"/>
      <c r="F21" s="113">
        <f>'Tax Credit Gap Analysis'!D34</f>
        <v>0</v>
      </c>
    </row>
    <row r="22" spans="2:6" ht="22.5" customHeight="1">
      <c r="B22" s="68" t="str">
        <f>'Tax Credit Gap Analysis'!B35</f>
        <v>Deferred Developer Fee</v>
      </c>
      <c r="C22" s="113">
        <f>'Tax Credit Gap Analysis'!C35</f>
        <v>0</v>
      </c>
      <c r="D22" s="112">
        <f t="shared" si="0"/>
        <v>0</v>
      </c>
      <c r="E22" s="72" t="s">
        <v>433</v>
      </c>
      <c r="F22" s="113">
        <f>'Tax Credit Gap Analysis'!D35</f>
        <v>0</v>
      </c>
    </row>
    <row r="23" spans="2:6" ht="22.5" customHeight="1">
      <c r="B23" s="59" t="s">
        <v>80</v>
      </c>
      <c r="C23" s="133">
        <f>SUM(C13:C22)</f>
        <v>0</v>
      </c>
      <c r="D23" s="133">
        <f>SUM(D13:D22)</f>
        <v>0</v>
      </c>
      <c r="E23" s="134"/>
      <c r="F23" s="133">
        <f>SUM(F13:F22)</f>
        <v>0</v>
      </c>
    </row>
    <row r="24" spans="2:6" ht="22.5" customHeight="1">
      <c r="B24" s="59"/>
      <c r="C24" s="113"/>
      <c r="D24" s="112"/>
      <c r="E24" s="72"/>
      <c r="F24" s="113"/>
    </row>
    <row r="25" spans="2:6" ht="22.5" customHeight="1">
      <c r="B25" s="59" t="s">
        <v>81</v>
      </c>
      <c r="C25" s="113"/>
      <c r="D25" s="112"/>
      <c r="E25" s="72"/>
      <c r="F25" s="113"/>
    </row>
    <row r="26" spans="2:6" ht="22.5" customHeight="1">
      <c r="B26" s="68" t="s">
        <v>24</v>
      </c>
      <c r="C26" s="131">
        <f>'Tax Credit Gap Analysis'!C39</f>
        <v>0</v>
      </c>
      <c r="D26" s="132">
        <f>F26-C26</f>
        <v>0</v>
      </c>
      <c r="E26" s="134"/>
      <c r="F26" s="132">
        <f>'Tax Credit Gap Analysis'!D39</f>
        <v>0</v>
      </c>
    </row>
    <row r="27" spans="2:6" ht="22.5" customHeight="1">
      <c r="B27" s="68" t="str">
        <f>'Tax Credit Gap Analysis'!B40</f>
        <v>DOH Funds</v>
      </c>
      <c r="C27" s="113">
        <f>'Tax Credit Gap Analysis'!C40</f>
        <v>0</v>
      </c>
      <c r="D27" s="112">
        <f t="shared" ref="D27:D31" si="1">F27-C27</f>
        <v>0</v>
      </c>
      <c r="E27" s="72"/>
      <c r="F27" s="113">
        <f>'Tax Credit Gap Analysis'!D40</f>
        <v>0</v>
      </c>
    </row>
    <row r="28" spans="2:6" ht="22.5" customHeight="1">
      <c r="B28" s="68" t="str">
        <f>'Tax Credit Gap Analysis'!B41</f>
        <v>Other:</v>
      </c>
      <c r="C28" s="113">
        <f>'Tax Credit Gap Analysis'!C41</f>
        <v>0</v>
      </c>
      <c r="D28" s="112">
        <f t="shared" si="1"/>
        <v>0</v>
      </c>
      <c r="E28" s="72"/>
      <c r="F28" s="113">
        <f>'Tax Credit Gap Analysis'!D41</f>
        <v>0</v>
      </c>
    </row>
    <row r="29" spans="2:6" ht="22.5" customHeight="1">
      <c r="B29" s="68" t="str">
        <f>'Tax Credit Gap Analysis'!B42</f>
        <v>Other:</v>
      </c>
      <c r="C29" s="113">
        <f>'Tax Credit Gap Analysis'!C42</f>
        <v>0</v>
      </c>
      <c r="D29" s="112"/>
      <c r="E29" s="72"/>
      <c r="F29" s="113">
        <f>'Tax Credit Gap Analysis'!D42</f>
        <v>0</v>
      </c>
    </row>
    <row r="30" spans="2:6" ht="22.5" customHeight="1">
      <c r="B30" s="68" t="str">
        <f>'Tax Credit Gap Analysis'!B43</f>
        <v>Other:</v>
      </c>
      <c r="C30" s="113">
        <f>'Tax Credit Gap Analysis'!C43</f>
        <v>0</v>
      </c>
      <c r="D30" s="112"/>
      <c r="E30" s="72"/>
      <c r="F30" s="113">
        <f>'Tax Credit Gap Analysis'!D43</f>
        <v>0</v>
      </c>
    </row>
    <row r="31" spans="2:6" ht="22.5" customHeight="1">
      <c r="B31" s="68" t="str">
        <f>'Tax Credit Gap Analysis'!B44</f>
        <v>Other:</v>
      </c>
      <c r="C31" s="113">
        <f>'Tax Credit Gap Analysis'!C44</f>
        <v>0</v>
      </c>
      <c r="D31" s="112">
        <f t="shared" si="1"/>
        <v>0</v>
      </c>
      <c r="E31" s="72"/>
      <c r="F31" s="113">
        <f>'Tax Credit Gap Analysis'!D44</f>
        <v>0</v>
      </c>
    </row>
    <row r="32" spans="2:6" ht="22.5" customHeight="1">
      <c r="B32" s="59" t="s">
        <v>82</v>
      </c>
      <c r="C32" s="133">
        <f>SUM(C26:C31)</f>
        <v>0</v>
      </c>
      <c r="D32" s="133">
        <f>SUM(D26:D31)</f>
        <v>0</v>
      </c>
      <c r="E32" s="134"/>
      <c r="F32" s="133">
        <f>SUM(F26:F31)</f>
        <v>0</v>
      </c>
    </row>
    <row r="33" spans="2:7" ht="22.5" customHeight="1">
      <c r="B33" s="59"/>
      <c r="C33" s="114"/>
      <c r="D33" s="112"/>
      <c r="E33" s="72"/>
      <c r="F33" s="114"/>
    </row>
    <row r="34" spans="2:7" ht="22.5" customHeight="1">
      <c r="B34" s="60" t="s">
        <v>15</v>
      </c>
      <c r="C34" s="133">
        <f>C23+C32</f>
        <v>0</v>
      </c>
      <c r="D34" s="133">
        <f>D23+D32</f>
        <v>0</v>
      </c>
      <c r="E34" s="134"/>
      <c r="F34" s="133">
        <f>F23+F32</f>
        <v>0</v>
      </c>
    </row>
    <row r="35" spans="2:7" ht="22.5" customHeight="1">
      <c r="B35" s="69"/>
      <c r="C35" s="115"/>
      <c r="D35" s="116"/>
      <c r="E35" s="135"/>
      <c r="F35" s="115"/>
    </row>
    <row r="36" spans="2:7" ht="22.5" customHeight="1">
      <c r="B36" s="70"/>
      <c r="C36" s="117"/>
      <c r="D36" s="116"/>
      <c r="E36" s="135"/>
      <c r="F36" s="118"/>
    </row>
    <row r="37" spans="2:7" s="66" customFormat="1" ht="22.5" customHeight="1">
      <c r="B37" s="844" t="s">
        <v>415</v>
      </c>
      <c r="C37" s="845"/>
      <c r="D37" s="845"/>
      <c r="E37" s="845"/>
      <c r="F37" s="846"/>
    </row>
    <row r="38" spans="2:7" s="66" customFormat="1" ht="90" customHeight="1">
      <c r="B38" s="65"/>
      <c r="C38" s="110" t="s">
        <v>409</v>
      </c>
      <c r="D38" s="110" t="s">
        <v>416</v>
      </c>
      <c r="E38" s="76" t="s">
        <v>423</v>
      </c>
      <c r="F38" s="110" t="s">
        <v>410</v>
      </c>
      <c r="G38" s="851" t="s">
        <v>422</v>
      </c>
    </row>
    <row r="39" spans="2:7" ht="22.5" customHeight="1">
      <c r="B39" s="71" t="s">
        <v>103</v>
      </c>
      <c r="C39" s="132">
        <f>'Recapitulation Sheet'!C55</f>
        <v>0</v>
      </c>
      <c r="D39" s="132">
        <f>F39-C39</f>
        <v>0</v>
      </c>
      <c r="E39" s="134"/>
      <c r="F39" s="132">
        <f>+SUM('Tax Credit Gap Analysis'!$D$52:$D$60)</f>
        <v>0</v>
      </c>
      <c r="G39" s="851"/>
    </row>
    <row r="40" spans="2:7" ht="22.5" customHeight="1">
      <c r="B40" s="71" t="s">
        <v>115</v>
      </c>
      <c r="C40" s="112">
        <f>'Recapitulation Sheet'!C56</f>
        <v>0</v>
      </c>
      <c r="D40" s="113" t="e">
        <f t="shared" ref="D40:D42" si="2">F40-C40</f>
        <v>#DIV/0!</v>
      </c>
      <c r="E40" s="72"/>
      <c r="F40" s="112" t="e">
        <f>'Tax Credit Gap Analysis'!D61</f>
        <v>#DIV/0!</v>
      </c>
      <c r="G40" s="138" t="e">
        <f>F40/F39</f>
        <v>#DIV/0!</v>
      </c>
    </row>
    <row r="41" spans="2:7" ht="22.5" customHeight="1">
      <c r="B41" s="441" t="str">
        <f>'Tax Credit Gap Analysis'!B62</f>
        <v>Site Acquisition - Land</v>
      </c>
      <c r="C41" s="112">
        <f>'Tax Credit Gap Analysis'!D62</f>
        <v>0</v>
      </c>
      <c r="D41" s="113">
        <f t="shared" si="2"/>
        <v>0</v>
      </c>
      <c r="E41" s="72"/>
      <c r="F41" s="112">
        <f>'Tax Credit Gap Analysis'!D62</f>
        <v>0</v>
      </c>
    </row>
    <row r="42" spans="2:7" ht="22.5" customHeight="1">
      <c r="B42" s="441" t="str">
        <f>'Tax Credit Gap Analysis'!B63</f>
        <v>Site Acquisition - Existing Structures</v>
      </c>
      <c r="C42" s="112">
        <f>'Tax Credit Gap Analysis'!D63</f>
        <v>0</v>
      </c>
      <c r="D42" s="113">
        <f t="shared" si="2"/>
        <v>0</v>
      </c>
      <c r="E42" s="72"/>
      <c r="F42" s="112">
        <f>'Tax Credit Gap Analysis'!D63</f>
        <v>0</v>
      </c>
    </row>
    <row r="43" spans="2:7" ht="22.5" customHeight="1">
      <c r="B43" s="441" t="str">
        <f>'Tax Credit Gap Analysis'!B64</f>
        <v>Operating/Debt Service Reserve</v>
      </c>
      <c r="C43" s="112">
        <f>'Recapitulation Sheet'!E59</f>
        <v>0</v>
      </c>
      <c r="D43" s="113"/>
      <c r="E43" s="72"/>
      <c r="F43" s="112">
        <f>'Tax Credit Gap Analysis'!D64</f>
        <v>0</v>
      </c>
    </row>
    <row r="44" spans="2:7" ht="22.5" customHeight="1">
      <c r="B44" s="441" t="str">
        <f>'Tax Credit Gap Analysis'!B65</f>
        <v>Working Capital Reserve</v>
      </c>
      <c r="C44" s="112">
        <f>'Recapitulation Sheet'!E60</f>
        <v>0</v>
      </c>
      <c r="D44" s="113"/>
      <c r="E44" s="72"/>
      <c r="F44" s="112">
        <f>'Tax Credit Gap Analysis'!D65</f>
        <v>0</v>
      </c>
    </row>
    <row r="45" spans="2:7" ht="22.5" customHeight="1">
      <c r="B45" s="441" t="str">
        <f>'Tax Credit Gap Analysis'!B66</f>
        <v>Other: Rental Subsidy Reserve</v>
      </c>
      <c r="C45" s="112">
        <f>'Recapitulation Sheet'!E61</f>
        <v>0</v>
      </c>
      <c r="D45" s="113"/>
      <c r="E45" s="72"/>
      <c r="F45" s="112">
        <f>'Tax Credit Gap Analysis'!D66</f>
        <v>0</v>
      </c>
    </row>
    <row r="46" spans="2:7" ht="22.5" customHeight="1">
      <c r="B46" s="441" t="str">
        <f>'Tax Credit Gap Analysis'!B67</f>
        <v>Other: Investor Required Reserve</v>
      </c>
      <c r="C46" s="112">
        <f>'Recapitulation Sheet'!E62</f>
        <v>0</v>
      </c>
      <c r="D46" s="113"/>
      <c r="E46" s="72"/>
      <c r="F46" s="112">
        <f>'Tax Credit Gap Analysis'!D67</f>
        <v>0</v>
      </c>
    </row>
    <row r="47" spans="2:7" ht="22.5" customHeight="1">
      <c r="B47" s="73" t="s">
        <v>84</v>
      </c>
      <c r="C47" s="133">
        <f>SUM(C39:C46)</f>
        <v>0</v>
      </c>
      <c r="D47" s="133" t="e">
        <f>SUM(D39:D46)</f>
        <v>#DIV/0!</v>
      </c>
      <c r="E47" s="134"/>
      <c r="F47" s="133" t="e">
        <f>SUM(F39:F46)</f>
        <v>#DIV/0!</v>
      </c>
    </row>
    <row r="48" spans="2:7" ht="22.5" customHeight="1">
      <c r="B48" s="71"/>
      <c r="C48" s="112"/>
      <c r="D48" s="112"/>
      <c r="E48" s="72"/>
      <c r="F48" s="113"/>
    </row>
    <row r="49" spans="2:6" ht="22.5" customHeight="1">
      <c r="B49" s="71" t="s">
        <v>104</v>
      </c>
      <c r="C49" s="132">
        <f>'Recapitulation Sheet'!C65</f>
        <v>0</v>
      </c>
      <c r="D49" s="132">
        <f>F49-C49</f>
        <v>0</v>
      </c>
      <c r="E49" s="134"/>
      <c r="F49" s="132">
        <f>'Recapitulation Sheet'!E65</f>
        <v>0</v>
      </c>
    </row>
    <row r="50" spans="2:6" ht="22.5" customHeight="1">
      <c r="B50" s="71" t="s">
        <v>105</v>
      </c>
      <c r="C50" s="112">
        <f>'Recapitulation Sheet'!C66</f>
        <v>0</v>
      </c>
      <c r="D50" s="113">
        <f t="shared" ref="D50:D55" si="3">F50-C50</f>
        <v>0</v>
      </c>
      <c r="E50" s="72"/>
      <c r="F50" s="113">
        <f>'Recapitulation Sheet'!E66</f>
        <v>0</v>
      </c>
    </row>
    <row r="51" spans="2:6" ht="22.5" customHeight="1">
      <c r="B51" s="71" t="s">
        <v>106</v>
      </c>
      <c r="C51" s="112">
        <f>'Recapitulation Sheet'!C67</f>
        <v>0</v>
      </c>
      <c r="D51" s="113">
        <f t="shared" si="3"/>
        <v>0</v>
      </c>
      <c r="E51" s="72"/>
      <c r="F51" s="113">
        <f>'Recapitulation Sheet'!E67</f>
        <v>0</v>
      </c>
    </row>
    <row r="52" spans="2:6" ht="22.5" customHeight="1">
      <c r="B52" s="71" t="s">
        <v>32</v>
      </c>
      <c r="C52" s="112">
        <f>'Recapitulation Sheet'!C68</f>
        <v>0</v>
      </c>
      <c r="D52" s="113">
        <f t="shared" si="3"/>
        <v>0</v>
      </c>
      <c r="E52" s="72"/>
      <c r="F52" s="113">
        <f>'Recapitulation Sheet'!E68</f>
        <v>0</v>
      </c>
    </row>
    <row r="53" spans="2:6" ht="22.5" customHeight="1">
      <c r="B53" s="71" t="s">
        <v>176</v>
      </c>
      <c r="C53" s="112">
        <f>'Recapitulation Sheet'!C69</f>
        <v>0</v>
      </c>
      <c r="D53" s="113">
        <f t="shared" si="3"/>
        <v>0</v>
      </c>
      <c r="E53" s="72"/>
      <c r="F53" s="113">
        <f>'Recapitulation Sheet'!E69</f>
        <v>0</v>
      </c>
    </row>
    <row r="54" spans="2:6" ht="22.5" customHeight="1">
      <c r="B54" s="71" t="s">
        <v>177</v>
      </c>
      <c r="C54" s="112">
        <f>'Recapitulation Sheet'!C70</f>
        <v>0</v>
      </c>
      <c r="D54" s="113">
        <f t="shared" si="3"/>
        <v>0</v>
      </c>
      <c r="E54" s="72"/>
      <c r="F54" s="113">
        <f>'Recapitulation Sheet'!E70</f>
        <v>0</v>
      </c>
    </row>
    <row r="55" spans="2:6" ht="22.5" customHeight="1">
      <c r="B55" s="71" t="s">
        <v>83</v>
      </c>
      <c r="C55" s="112">
        <f>'Recapitulation Sheet'!C71</f>
        <v>0</v>
      </c>
      <c r="D55" s="113">
        <f t="shared" si="3"/>
        <v>0</v>
      </c>
      <c r="E55" s="72"/>
      <c r="F55" s="113">
        <f>'Recapitulation Sheet'!E71</f>
        <v>0</v>
      </c>
    </row>
    <row r="56" spans="2:6" ht="22.5" customHeight="1">
      <c r="B56" s="73" t="s">
        <v>107</v>
      </c>
      <c r="C56" s="133">
        <f>SUM(C49:C55)</f>
        <v>0</v>
      </c>
      <c r="D56" s="133">
        <f>SUM(D49:D55)</f>
        <v>0</v>
      </c>
      <c r="E56" s="134"/>
      <c r="F56" s="133">
        <f>SUM(F49:F55)</f>
        <v>0</v>
      </c>
    </row>
    <row r="57" spans="2:6" ht="22.5" customHeight="1">
      <c r="B57" s="73"/>
      <c r="C57" s="113"/>
      <c r="D57" s="112"/>
      <c r="E57" s="72"/>
      <c r="F57" s="113"/>
    </row>
    <row r="58" spans="2:6" ht="22.5" customHeight="1">
      <c r="B58" s="74" t="s">
        <v>5</v>
      </c>
      <c r="C58" s="133">
        <f>C47+C56</f>
        <v>0</v>
      </c>
      <c r="D58" s="133" t="e">
        <f>D47+D56</f>
        <v>#DIV/0!</v>
      </c>
      <c r="E58" s="136"/>
      <c r="F58" s="133" t="e">
        <f>F47+F56</f>
        <v>#DIV/0!</v>
      </c>
    </row>
    <row r="59" spans="2:6" ht="22.5" customHeight="1"/>
    <row r="60" spans="2:6" ht="22.5" customHeight="1">
      <c r="B60" s="848"/>
      <c r="C60" s="848"/>
      <c r="D60" s="848"/>
      <c r="E60" s="848"/>
      <c r="F60" s="848"/>
    </row>
    <row r="61" spans="2:6" ht="22.5" customHeight="1">
      <c r="B61" s="64" t="s">
        <v>419</v>
      </c>
    </row>
    <row r="62" spans="2:6" ht="31.95" customHeight="1">
      <c r="B62" s="847" t="s">
        <v>623</v>
      </c>
      <c r="C62" s="847"/>
      <c r="D62" s="847"/>
      <c r="E62" s="847"/>
      <c r="F62" s="847"/>
    </row>
    <row r="63" spans="2:6" ht="9.9" customHeight="1">
      <c r="B63" s="139"/>
      <c r="C63" s="139"/>
      <c r="D63" s="139"/>
      <c r="E63" s="139"/>
      <c r="F63" s="139"/>
    </row>
    <row r="64" spans="2:6" ht="48.9" customHeight="1">
      <c r="B64" s="847" t="s">
        <v>622</v>
      </c>
      <c r="C64" s="847"/>
      <c r="D64" s="847"/>
      <c r="E64" s="847"/>
      <c r="F64" s="847"/>
    </row>
    <row r="65" spans="2:6" ht="9.9" customHeight="1">
      <c r="B65" s="139"/>
      <c r="C65" s="139"/>
      <c r="D65" s="139"/>
      <c r="E65" s="139"/>
      <c r="F65" s="139"/>
    </row>
    <row r="66" spans="2:6" ht="89.25" customHeight="1">
      <c r="B66" s="847" t="s">
        <v>624</v>
      </c>
      <c r="C66" s="847"/>
      <c r="D66" s="847"/>
      <c r="E66" s="847"/>
      <c r="F66" s="847"/>
    </row>
    <row r="67" spans="2:6" ht="17.399999999999999" customHeight="1">
      <c r="B67" s="139"/>
      <c r="C67" s="139"/>
      <c r="D67" s="139"/>
      <c r="E67" s="139"/>
      <c r="F67" s="139"/>
    </row>
    <row r="68" spans="2:6" ht="17.399999999999999" customHeight="1">
      <c r="B68" s="139"/>
      <c r="C68" s="139"/>
      <c r="D68" s="139"/>
      <c r="E68" s="139"/>
      <c r="F68" s="139"/>
    </row>
    <row r="69" spans="2:6" ht="17.399999999999999" customHeight="1"/>
    <row r="71" spans="2:6">
      <c r="B71" s="418"/>
      <c r="C71" s="120"/>
      <c r="D71" s="116"/>
      <c r="E71" s="135"/>
      <c r="F71" s="120"/>
    </row>
    <row r="72" spans="2:6" ht="19.8">
      <c r="B72" s="828" t="s">
        <v>611</v>
      </c>
      <c r="C72" s="828"/>
      <c r="D72" s="159"/>
      <c r="F72" s="135" t="s">
        <v>7</v>
      </c>
    </row>
    <row r="73" spans="2:6">
      <c r="B73" s="143"/>
      <c r="C73" s="143"/>
      <c r="D73" s="159"/>
      <c r="E73" s="135"/>
      <c r="F73" s="135"/>
    </row>
    <row r="74" spans="2:6">
      <c r="B74" s="75"/>
      <c r="C74" s="116"/>
      <c r="D74" s="116"/>
      <c r="E74" s="135"/>
      <c r="F74" s="122"/>
    </row>
    <row r="75" spans="2:6">
      <c r="B75" s="75"/>
      <c r="F75" s="122"/>
    </row>
    <row r="76" spans="2:6">
      <c r="B76" s="75"/>
      <c r="C76" s="116"/>
      <c r="D76" s="116"/>
      <c r="E76" s="135"/>
      <c r="F76" s="121"/>
    </row>
    <row r="77" spans="2:6">
      <c r="B77" s="418"/>
      <c r="C77" s="120"/>
      <c r="D77" s="116"/>
      <c r="E77" s="669"/>
      <c r="F77" s="120"/>
    </row>
    <row r="78" spans="2:6" ht="19.8">
      <c r="B78" s="828" t="s">
        <v>612</v>
      </c>
      <c r="C78" s="828"/>
      <c r="D78" s="159"/>
      <c r="E78" s="669"/>
      <c r="F78" s="135" t="s">
        <v>7</v>
      </c>
    </row>
    <row r="81" spans="1:6">
      <c r="B81" s="444" t="s">
        <v>625</v>
      </c>
      <c r="C81" s="460"/>
      <c r="D81" s="444"/>
      <c r="E81" s="135"/>
      <c r="F81" s="116"/>
    </row>
    <row r="82" spans="1:6">
      <c r="B82" s="444"/>
      <c r="C82" s="460"/>
      <c r="D82" s="444"/>
      <c r="E82" s="135"/>
      <c r="F82" s="116"/>
    </row>
    <row r="83" spans="1:6">
      <c r="B83" s="541"/>
      <c r="C83" s="467"/>
      <c r="D83" s="444"/>
      <c r="E83" s="135"/>
      <c r="F83" s="116"/>
    </row>
    <row r="84" spans="1:6">
      <c r="A84" s="64" t="s">
        <v>619</v>
      </c>
      <c r="B84" s="541" t="s">
        <v>618</v>
      </c>
      <c r="C84" s="541"/>
      <c r="D84" s="541"/>
      <c r="E84" s="135"/>
      <c r="F84" s="116"/>
    </row>
    <row r="85" spans="1:6">
      <c r="A85" s="64" t="s">
        <v>617</v>
      </c>
      <c r="B85" s="541" t="s">
        <v>620</v>
      </c>
      <c r="C85" s="541"/>
      <c r="D85" s="541"/>
      <c r="E85" s="135"/>
      <c r="F85" s="116"/>
    </row>
    <row r="86" spans="1:6">
      <c r="B86" s="541"/>
      <c r="C86" s="541"/>
      <c r="D86" s="541"/>
      <c r="E86" s="135"/>
      <c r="F86" s="116"/>
    </row>
    <row r="87" spans="1:6">
      <c r="B87" s="541"/>
      <c r="C87" s="541"/>
      <c r="D87" s="541"/>
      <c r="E87" s="135"/>
      <c r="F87" s="116"/>
    </row>
    <row r="88" spans="1:6" ht="19.8">
      <c r="B88" s="827"/>
      <c r="C88" s="827"/>
      <c r="D88" s="100"/>
      <c r="E88" s="135"/>
      <c r="F88" s="116"/>
    </row>
    <row r="89" spans="1:6">
      <c r="B89" s="218"/>
      <c r="C89" s="569"/>
      <c r="D89" s="463"/>
      <c r="E89" s="669"/>
      <c r="F89" s="120"/>
    </row>
    <row r="90" spans="1:6" ht="19.8">
      <c r="B90" s="827" t="s">
        <v>621</v>
      </c>
      <c r="C90" s="827"/>
      <c r="D90" s="101"/>
      <c r="E90" s="159"/>
      <c r="F90" s="135" t="s">
        <v>7</v>
      </c>
    </row>
    <row r="91" spans="1:6">
      <c r="B91" s="144"/>
      <c r="C91" s="116"/>
      <c r="D91" s="116"/>
      <c r="E91" s="135"/>
      <c r="F91" s="116"/>
    </row>
  </sheetData>
  <customSheetViews>
    <customSheetView guid="{B8D9EF33-186A-4B50-AB35-4A7A5372E63E}" scale="64" showPageBreaks="1" state="hidden" view="pageBreakPreview">
      <selection activeCell="B22" sqref="B22"/>
      <pageMargins left="0" right="0" top="0.5" bottom="0.5" header="0.3" footer="0.3"/>
      <printOptions horizontalCentered="1"/>
      <pageSetup scale="41" orientation="portrait" r:id="rId1"/>
      <headerFooter>
        <oddHeader>&amp;RExhibit D</oddHeader>
        <oddFooter>&amp;L&amp;D&amp;C&amp;Z&amp;F</oddFooter>
      </headerFooter>
    </customSheetView>
    <customSheetView guid="{C0E81CA5-1E53-4DD2-94F0-DB2CE09F7672}" scale="64" showPageBreaks="1" state="hidden" view="pageBreakPreview" topLeftCell="A42">
      <selection activeCell="C47" sqref="C47"/>
      <pageMargins left="0" right="0" top="0.5" bottom="0.5" header="0.3" footer="0.3"/>
      <printOptions horizontalCentered="1"/>
      <pageSetup scale="41" orientation="portrait" r:id="rId2"/>
      <headerFooter>
        <oddHeader>&amp;RExhibit D</oddHeader>
        <oddFooter>&amp;L&amp;D&amp;C&amp;Z&amp;F</oddFooter>
      </headerFooter>
    </customSheetView>
  </customSheetViews>
  <mergeCells count="16">
    <mergeCell ref="G38:G39"/>
    <mergeCell ref="B72:C72"/>
    <mergeCell ref="B4:F4"/>
    <mergeCell ref="B78:C78"/>
    <mergeCell ref="B64:F64"/>
    <mergeCell ref="B66:F66"/>
    <mergeCell ref="D5:F5"/>
    <mergeCell ref="D6:F6"/>
    <mergeCell ref="B90:C90"/>
    <mergeCell ref="B2:F2"/>
    <mergeCell ref="B10:F10"/>
    <mergeCell ref="B37:F37"/>
    <mergeCell ref="B62:F62"/>
    <mergeCell ref="B60:F60"/>
    <mergeCell ref="E7:F9"/>
    <mergeCell ref="B88:C88"/>
  </mergeCells>
  <phoneticPr fontId="22" type="noConversion"/>
  <conditionalFormatting sqref="G40">
    <cfRule type="cellIs" dxfId="0" priority="1" operator="greaterThan">
      <formula>0.15</formula>
    </cfRule>
  </conditionalFormatting>
  <printOptions horizontalCentered="1"/>
  <pageMargins left="0" right="0" top="0.5" bottom="0.25" header="0.3" footer="0.3"/>
  <pageSetup scale="38" orientation="portrait" r:id="rId3"/>
  <headerFooter>
    <oddHeader xml:space="preserve">&amp;R&amp;"Arial,Bold"EXHIBIT 'D'
</oddHeader>
    <oddFooter>&amp;LRevised March 2017</oddFooter>
  </headerFooter>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71"/>
  <sheetViews>
    <sheetView zoomScale="60" zoomScaleNormal="60" zoomScaleSheetLayoutView="40" workbookViewId="0"/>
  </sheetViews>
  <sheetFormatPr defaultColWidth="8.90625" defaultRowHeight="15"/>
  <cols>
    <col min="1" max="1" width="37.6328125" style="350" customWidth="1"/>
    <col min="2" max="2" width="16.36328125" style="351" customWidth="1"/>
    <col min="3" max="3" width="12.6328125" style="351" customWidth="1"/>
    <col min="4" max="4" width="9" style="351" customWidth="1"/>
    <col min="5" max="5" width="11.1796875" style="351" customWidth="1"/>
    <col min="6" max="6" width="10.1796875" style="372" customWidth="1"/>
    <col min="7" max="7" width="15.81640625" style="351" customWidth="1"/>
    <col min="8" max="8" width="10.08984375" style="351" customWidth="1"/>
    <col min="9" max="9" width="15.81640625" style="351" customWidth="1"/>
    <col min="10" max="10" width="10.453125" style="351" customWidth="1"/>
    <col min="11" max="11" width="15.81640625" style="351" customWidth="1"/>
    <col min="12" max="12" width="12.08984375" style="351" customWidth="1"/>
    <col min="13" max="13" width="15.81640625" style="351" customWidth="1"/>
    <col min="14" max="14" width="15.1796875" style="351" customWidth="1"/>
    <col min="15" max="15" width="15.81640625" style="351" customWidth="1"/>
    <col min="16" max="16" width="15" style="351" customWidth="1"/>
    <col min="17" max="17" width="8.90625" style="308"/>
    <col min="18" max="18" width="11.1796875" style="308" bestFit="1" customWidth="1"/>
    <col min="19" max="19" width="10.54296875" style="308" customWidth="1"/>
    <col min="20" max="20" width="8.90625" style="308" hidden="1" customWidth="1"/>
    <col min="21" max="21" width="10.90625" style="308" bestFit="1" customWidth="1"/>
    <col min="22" max="16384" width="8.90625" style="308"/>
  </cols>
  <sheetData>
    <row r="1" spans="1:20" ht="17.399999999999999" customHeight="1">
      <c r="A1" s="371" t="str">
        <f>'Gen.Contr. Cert. of Actual Cost'!A1:D1</f>
        <v xml:space="preserve">Version 2018.2 </v>
      </c>
      <c r="B1" s="667"/>
      <c r="C1" s="667"/>
      <c r="D1" s="667"/>
      <c r="E1" s="667"/>
      <c r="G1" s="667"/>
      <c r="H1" s="667"/>
      <c r="I1" s="667"/>
      <c r="J1" s="667"/>
      <c r="K1" s="667"/>
      <c r="L1" s="667"/>
      <c r="M1" s="667"/>
      <c r="N1" s="667"/>
      <c r="O1" s="667"/>
      <c r="P1" s="667"/>
    </row>
    <row r="2" spans="1:20" ht="37.5" customHeight="1">
      <c r="A2" s="853" t="s">
        <v>306</v>
      </c>
      <c r="B2" s="853"/>
      <c r="C2" s="853"/>
      <c r="D2" s="853"/>
      <c r="E2" s="853"/>
      <c r="F2" s="853"/>
      <c r="G2" s="853"/>
      <c r="H2" s="853"/>
      <c r="I2" s="853"/>
      <c r="J2" s="853"/>
      <c r="K2" s="853"/>
      <c r="L2" s="853"/>
      <c r="M2" s="853"/>
      <c r="N2" s="853"/>
      <c r="O2" s="853"/>
    </row>
    <row r="3" spans="1:20" ht="20.100000000000001" customHeight="1">
      <c r="A3" s="359" t="s">
        <v>126</v>
      </c>
      <c r="B3" s="857">
        <f>'Mortgagor''s-LIHTC Cost Cert.'!B11</f>
        <v>0</v>
      </c>
      <c r="C3" s="857"/>
      <c r="D3" s="857"/>
      <c r="E3" s="857"/>
      <c r="F3" s="857"/>
      <c r="I3" s="373"/>
      <c r="J3" s="373"/>
      <c r="K3" s="374"/>
    </row>
    <row r="4" spans="1:20" ht="20.100000000000001" customHeight="1">
      <c r="A4" s="359" t="s">
        <v>505</v>
      </c>
      <c r="B4" s="351">
        <f>'Mortgagor''s-LIHTC Cost Cert.'!B12</f>
        <v>0</v>
      </c>
      <c r="I4" s="373"/>
      <c r="J4" s="373"/>
      <c r="K4" s="374"/>
      <c r="L4" s="360"/>
    </row>
    <row r="5" spans="1:20" ht="20.100000000000001" customHeight="1">
      <c r="A5" s="359" t="s">
        <v>506</v>
      </c>
      <c r="B5" s="351">
        <f>'Mortgagor''s-LIHTC Cost Cert.'!B14</f>
        <v>0</v>
      </c>
      <c r="F5" s="835"/>
      <c r="G5" s="835"/>
      <c r="H5" s="835"/>
      <c r="I5" s="835"/>
      <c r="J5" s="835"/>
      <c r="K5" s="374"/>
      <c r="L5" s="360"/>
    </row>
    <row r="6" spans="1:20" ht="20.100000000000001" customHeight="1">
      <c r="A6" s="371"/>
      <c r="F6" s="835"/>
      <c r="G6" s="835"/>
      <c r="H6" s="835"/>
      <c r="I6" s="835"/>
      <c r="J6" s="835"/>
      <c r="K6" s="374"/>
      <c r="L6" s="854"/>
      <c r="M6" s="854"/>
      <c r="N6" s="854"/>
    </row>
    <row r="7" spans="1:20" ht="20.100000000000001" customHeight="1">
      <c r="A7" s="371"/>
      <c r="I7" s="373"/>
      <c r="J7" s="373"/>
      <c r="K7" s="374"/>
      <c r="L7" s="360"/>
      <c r="N7" s="855" t="s">
        <v>548</v>
      </c>
      <c r="O7" s="855"/>
      <c r="P7" s="855"/>
    </row>
    <row r="8" spans="1:20" ht="15" customHeight="1">
      <c r="B8" s="373"/>
      <c r="C8" s="373"/>
      <c r="I8" s="373"/>
      <c r="J8" s="373"/>
      <c r="K8" s="374"/>
      <c r="L8" s="360"/>
      <c r="N8" s="855"/>
      <c r="O8" s="855"/>
      <c r="P8" s="855"/>
    </row>
    <row r="9" spans="1:20" ht="45" customHeight="1">
      <c r="B9" s="373"/>
      <c r="C9" s="373"/>
      <c r="I9" s="373"/>
      <c r="J9" s="373"/>
      <c r="K9" s="374"/>
      <c r="L9" s="365"/>
      <c r="M9" s="365"/>
      <c r="N9" s="554" t="s">
        <v>577</v>
      </c>
      <c r="O9" s="366" t="e">
        <f>'Tax Credit Gap Analysis'!D94-'Recapitulation Sheet'!I90</f>
        <v>#DIV/0!</v>
      </c>
    </row>
    <row r="10" spans="1:20" ht="60" customHeight="1">
      <c r="A10" s="34" t="s">
        <v>21</v>
      </c>
      <c r="B10" s="34" t="s">
        <v>512</v>
      </c>
      <c r="C10" s="34" t="s">
        <v>585</v>
      </c>
      <c r="D10" s="34" t="s">
        <v>507</v>
      </c>
      <c r="E10" s="34" t="s">
        <v>308</v>
      </c>
      <c r="F10" s="357" t="s">
        <v>312</v>
      </c>
      <c r="G10" s="34" t="s">
        <v>37</v>
      </c>
      <c r="H10" s="34" t="s">
        <v>509</v>
      </c>
      <c r="I10" s="35" t="s">
        <v>22</v>
      </c>
      <c r="J10" s="35" t="s">
        <v>508</v>
      </c>
      <c r="K10" s="36" t="s">
        <v>368</v>
      </c>
      <c r="L10" s="34" t="s">
        <v>510</v>
      </c>
      <c r="M10" s="34" t="s">
        <v>549</v>
      </c>
      <c r="N10" s="34" t="s">
        <v>511</v>
      </c>
      <c r="O10" s="34" t="s">
        <v>514</v>
      </c>
      <c r="P10" s="34" t="s">
        <v>550</v>
      </c>
    </row>
    <row r="11" spans="1:20" ht="30" customHeight="1">
      <c r="B11" s="662"/>
      <c r="C11" s="662"/>
      <c r="D11" s="352"/>
      <c r="E11" s="352"/>
      <c r="F11" s="358"/>
      <c r="G11" s="380"/>
      <c r="H11" s="367" t="e">
        <f>'Recapitulation Sheet'!H87</f>
        <v>#DIV/0!</v>
      </c>
      <c r="I11" s="380" t="e">
        <f>G11*H11</f>
        <v>#DIV/0!</v>
      </c>
      <c r="J11" s="368"/>
      <c r="K11" s="380">
        <f>IF(J11="YES",ROUND(I11*1.03,0),G11)</f>
        <v>0</v>
      </c>
      <c r="L11" s="367"/>
      <c r="M11" s="380">
        <f>K11*L11</f>
        <v>0</v>
      </c>
      <c r="N11" s="377" t="e">
        <f>M11/$M$56</f>
        <v>#DIV/0!</v>
      </c>
      <c r="O11" s="380" t="e">
        <f>$O$9*N11</f>
        <v>#DIV/0!</v>
      </c>
      <c r="P11" s="555" t="e">
        <f>O11/L11</f>
        <v>#DIV/0!</v>
      </c>
      <c r="R11" s="369"/>
      <c r="S11" s="370"/>
      <c r="T11" s="308" t="s">
        <v>557</v>
      </c>
    </row>
    <row r="12" spans="1:20" ht="30" customHeight="1">
      <c r="B12" s="662"/>
      <c r="C12" s="662"/>
      <c r="D12" s="352"/>
      <c r="E12" s="352"/>
      <c r="F12" s="358"/>
      <c r="G12" s="380"/>
      <c r="H12" s="367" t="e">
        <f>$H$11</f>
        <v>#DIV/0!</v>
      </c>
      <c r="I12" s="380" t="e">
        <f t="shared" ref="I12:I27" si="0">G12*H12</f>
        <v>#DIV/0!</v>
      </c>
      <c r="J12" s="368"/>
      <c r="K12" s="380">
        <f t="shared" ref="K12:K27" si="1">IF(J12="YES",ROUND(I12*1.03,0),G12)</f>
        <v>0</v>
      </c>
      <c r="L12" s="367"/>
      <c r="M12" s="380">
        <f t="shared" ref="M12:M31" si="2">K12*L12</f>
        <v>0</v>
      </c>
      <c r="N12" s="377" t="e">
        <f t="shared" ref="N12:N31" si="3">M12/$M$56</f>
        <v>#DIV/0!</v>
      </c>
      <c r="O12" s="380" t="e">
        <f t="shared" ref="O12:O31" si="4">$O$9*N12</f>
        <v>#DIV/0!</v>
      </c>
      <c r="P12" s="555" t="e">
        <f t="shared" ref="P12:P30" si="5">O12/L12</f>
        <v>#DIV/0!</v>
      </c>
      <c r="R12" s="369"/>
      <c r="S12" s="370"/>
      <c r="T12" s="308" t="s">
        <v>558</v>
      </c>
    </row>
    <row r="13" spans="1:20" ht="30" customHeight="1">
      <c r="B13" s="662"/>
      <c r="C13" s="662"/>
      <c r="D13" s="352"/>
      <c r="E13" s="352"/>
      <c r="F13" s="358"/>
      <c r="G13" s="380"/>
      <c r="H13" s="367" t="e">
        <f t="shared" ref="H13:H31" si="6">$H$11</f>
        <v>#DIV/0!</v>
      </c>
      <c r="I13" s="380" t="e">
        <f t="shared" si="0"/>
        <v>#DIV/0!</v>
      </c>
      <c r="J13" s="368"/>
      <c r="K13" s="380">
        <f t="shared" si="1"/>
        <v>0</v>
      </c>
      <c r="L13" s="367"/>
      <c r="M13" s="380">
        <f t="shared" si="2"/>
        <v>0</v>
      </c>
      <c r="N13" s="377" t="e">
        <f t="shared" si="3"/>
        <v>#DIV/0!</v>
      </c>
      <c r="O13" s="380" t="e">
        <f t="shared" si="4"/>
        <v>#DIV/0!</v>
      </c>
      <c r="P13" s="555" t="e">
        <f t="shared" si="5"/>
        <v>#DIV/0!</v>
      </c>
      <c r="R13" s="369"/>
      <c r="S13" s="370"/>
    </row>
    <row r="14" spans="1:20" ht="30" customHeight="1">
      <c r="B14" s="662"/>
      <c r="C14" s="662"/>
      <c r="D14" s="352"/>
      <c r="E14" s="352"/>
      <c r="F14" s="358"/>
      <c r="G14" s="380"/>
      <c r="H14" s="367" t="e">
        <f t="shared" si="6"/>
        <v>#DIV/0!</v>
      </c>
      <c r="I14" s="380" t="e">
        <f t="shared" si="0"/>
        <v>#DIV/0!</v>
      </c>
      <c r="J14" s="368"/>
      <c r="K14" s="380">
        <f t="shared" si="1"/>
        <v>0</v>
      </c>
      <c r="L14" s="367"/>
      <c r="M14" s="380">
        <f t="shared" si="2"/>
        <v>0</v>
      </c>
      <c r="N14" s="377" t="e">
        <f t="shared" si="3"/>
        <v>#DIV/0!</v>
      </c>
      <c r="O14" s="380" t="e">
        <f t="shared" si="4"/>
        <v>#DIV/0!</v>
      </c>
      <c r="P14" s="555" t="e">
        <f t="shared" si="5"/>
        <v>#DIV/0!</v>
      </c>
      <c r="R14" s="369"/>
      <c r="S14" s="370"/>
    </row>
    <row r="15" spans="1:20" ht="30" customHeight="1">
      <c r="B15" s="662"/>
      <c r="C15" s="662"/>
      <c r="D15" s="352"/>
      <c r="E15" s="352"/>
      <c r="F15" s="358"/>
      <c r="G15" s="380"/>
      <c r="H15" s="367" t="e">
        <f t="shared" si="6"/>
        <v>#DIV/0!</v>
      </c>
      <c r="I15" s="380" t="e">
        <f t="shared" si="0"/>
        <v>#DIV/0!</v>
      </c>
      <c r="J15" s="368"/>
      <c r="K15" s="380">
        <f t="shared" si="1"/>
        <v>0</v>
      </c>
      <c r="L15" s="367"/>
      <c r="M15" s="380">
        <f t="shared" si="2"/>
        <v>0</v>
      </c>
      <c r="N15" s="377" t="e">
        <f t="shared" si="3"/>
        <v>#DIV/0!</v>
      </c>
      <c r="O15" s="380" t="e">
        <f t="shared" si="4"/>
        <v>#DIV/0!</v>
      </c>
      <c r="P15" s="555" t="e">
        <f t="shared" si="5"/>
        <v>#DIV/0!</v>
      </c>
      <c r="R15" s="369"/>
      <c r="S15" s="370"/>
    </row>
    <row r="16" spans="1:20" ht="30" customHeight="1">
      <c r="B16" s="662"/>
      <c r="C16" s="662"/>
      <c r="D16" s="352"/>
      <c r="E16" s="352"/>
      <c r="F16" s="358"/>
      <c r="G16" s="380"/>
      <c r="H16" s="367" t="e">
        <f t="shared" si="6"/>
        <v>#DIV/0!</v>
      </c>
      <c r="I16" s="380" t="e">
        <f t="shared" si="0"/>
        <v>#DIV/0!</v>
      </c>
      <c r="J16" s="368"/>
      <c r="K16" s="380">
        <f t="shared" si="1"/>
        <v>0</v>
      </c>
      <c r="L16" s="367"/>
      <c r="M16" s="380">
        <f t="shared" si="2"/>
        <v>0</v>
      </c>
      <c r="N16" s="377" t="e">
        <f t="shared" si="3"/>
        <v>#DIV/0!</v>
      </c>
      <c r="O16" s="380" t="e">
        <f t="shared" si="4"/>
        <v>#DIV/0!</v>
      </c>
      <c r="P16" s="555" t="e">
        <f t="shared" si="5"/>
        <v>#DIV/0!</v>
      </c>
      <c r="R16" s="369"/>
      <c r="S16" s="370"/>
    </row>
    <row r="17" spans="2:20" ht="30" customHeight="1">
      <c r="B17" s="662"/>
      <c r="C17" s="662"/>
      <c r="D17" s="352"/>
      <c r="E17" s="352"/>
      <c r="F17" s="358"/>
      <c r="G17" s="380"/>
      <c r="H17" s="367" t="e">
        <f t="shared" si="6"/>
        <v>#DIV/0!</v>
      </c>
      <c r="I17" s="380" t="e">
        <f t="shared" si="0"/>
        <v>#DIV/0!</v>
      </c>
      <c r="J17" s="368"/>
      <c r="K17" s="380">
        <f t="shared" si="1"/>
        <v>0</v>
      </c>
      <c r="L17" s="367"/>
      <c r="M17" s="380">
        <f t="shared" si="2"/>
        <v>0</v>
      </c>
      <c r="N17" s="377" t="e">
        <f t="shared" si="3"/>
        <v>#DIV/0!</v>
      </c>
      <c r="O17" s="380" t="e">
        <f t="shared" si="4"/>
        <v>#DIV/0!</v>
      </c>
      <c r="P17" s="555" t="e">
        <f t="shared" si="5"/>
        <v>#DIV/0!</v>
      </c>
      <c r="R17" s="369"/>
      <c r="S17" s="370"/>
    </row>
    <row r="18" spans="2:20" ht="30" customHeight="1">
      <c r="B18" s="662"/>
      <c r="C18" s="662"/>
      <c r="D18" s="352"/>
      <c r="E18" s="352"/>
      <c r="F18" s="358"/>
      <c r="G18" s="380"/>
      <c r="H18" s="367" t="e">
        <f t="shared" si="6"/>
        <v>#DIV/0!</v>
      </c>
      <c r="I18" s="380" t="e">
        <f t="shared" si="0"/>
        <v>#DIV/0!</v>
      </c>
      <c r="J18" s="368"/>
      <c r="K18" s="380">
        <f t="shared" si="1"/>
        <v>0</v>
      </c>
      <c r="L18" s="367"/>
      <c r="M18" s="380">
        <f t="shared" si="2"/>
        <v>0</v>
      </c>
      <c r="N18" s="377" t="e">
        <f t="shared" si="3"/>
        <v>#DIV/0!</v>
      </c>
      <c r="O18" s="380" t="e">
        <f t="shared" si="4"/>
        <v>#DIV/0!</v>
      </c>
      <c r="P18" s="555" t="e">
        <f t="shared" si="5"/>
        <v>#DIV/0!</v>
      </c>
      <c r="R18" s="369"/>
      <c r="S18" s="370"/>
    </row>
    <row r="19" spans="2:20" ht="30" customHeight="1">
      <c r="B19" s="662"/>
      <c r="C19" s="662"/>
      <c r="D19" s="352"/>
      <c r="E19" s="352"/>
      <c r="F19" s="358"/>
      <c r="G19" s="380"/>
      <c r="H19" s="367" t="e">
        <f t="shared" si="6"/>
        <v>#DIV/0!</v>
      </c>
      <c r="I19" s="380" t="e">
        <f t="shared" si="0"/>
        <v>#DIV/0!</v>
      </c>
      <c r="J19" s="368"/>
      <c r="K19" s="380">
        <f t="shared" si="1"/>
        <v>0</v>
      </c>
      <c r="L19" s="367"/>
      <c r="M19" s="380">
        <f t="shared" si="2"/>
        <v>0</v>
      </c>
      <c r="N19" s="377" t="e">
        <f t="shared" si="3"/>
        <v>#DIV/0!</v>
      </c>
      <c r="O19" s="380" t="e">
        <f t="shared" si="4"/>
        <v>#DIV/0!</v>
      </c>
      <c r="P19" s="555" t="e">
        <f t="shared" si="5"/>
        <v>#DIV/0!</v>
      </c>
      <c r="R19" s="369"/>
      <c r="S19" s="370"/>
    </row>
    <row r="20" spans="2:20" ht="30" customHeight="1">
      <c r="B20" s="662"/>
      <c r="C20" s="662"/>
      <c r="D20" s="352"/>
      <c r="E20" s="352"/>
      <c r="F20" s="358"/>
      <c r="G20" s="380"/>
      <c r="H20" s="367" t="e">
        <f t="shared" si="6"/>
        <v>#DIV/0!</v>
      </c>
      <c r="I20" s="380" t="e">
        <f t="shared" si="0"/>
        <v>#DIV/0!</v>
      </c>
      <c r="J20" s="368"/>
      <c r="K20" s="380">
        <f t="shared" si="1"/>
        <v>0</v>
      </c>
      <c r="L20" s="367"/>
      <c r="M20" s="380">
        <f t="shared" si="2"/>
        <v>0</v>
      </c>
      <c r="N20" s="377" t="e">
        <f t="shared" si="3"/>
        <v>#DIV/0!</v>
      </c>
      <c r="O20" s="380" t="e">
        <f t="shared" si="4"/>
        <v>#DIV/0!</v>
      </c>
      <c r="P20" s="555" t="e">
        <f t="shared" si="5"/>
        <v>#DIV/0!</v>
      </c>
      <c r="R20" s="369"/>
      <c r="S20" s="370"/>
    </row>
    <row r="21" spans="2:20" ht="30" customHeight="1">
      <c r="B21" s="662"/>
      <c r="C21" s="662"/>
      <c r="D21" s="352"/>
      <c r="E21" s="352"/>
      <c r="F21" s="358"/>
      <c r="G21" s="380"/>
      <c r="H21" s="367" t="e">
        <f t="shared" si="6"/>
        <v>#DIV/0!</v>
      </c>
      <c r="I21" s="380" t="e">
        <f t="shared" si="0"/>
        <v>#DIV/0!</v>
      </c>
      <c r="J21" s="368"/>
      <c r="K21" s="380">
        <f t="shared" si="1"/>
        <v>0</v>
      </c>
      <c r="L21" s="367"/>
      <c r="M21" s="380">
        <f t="shared" si="2"/>
        <v>0</v>
      </c>
      <c r="N21" s="377" t="e">
        <f t="shared" si="3"/>
        <v>#DIV/0!</v>
      </c>
      <c r="O21" s="380" t="e">
        <f t="shared" si="4"/>
        <v>#DIV/0!</v>
      </c>
      <c r="P21" s="555" t="e">
        <f t="shared" si="5"/>
        <v>#DIV/0!</v>
      </c>
      <c r="R21" s="369"/>
      <c r="S21" s="370"/>
    </row>
    <row r="22" spans="2:20" ht="30" customHeight="1">
      <c r="B22" s="662"/>
      <c r="C22" s="662"/>
      <c r="D22" s="352"/>
      <c r="E22" s="352"/>
      <c r="F22" s="358"/>
      <c r="G22" s="380"/>
      <c r="H22" s="367" t="e">
        <f t="shared" si="6"/>
        <v>#DIV/0!</v>
      </c>
      <c r="I22" s="380" t="e">
        <f t="shared" si="0"/>
        <v>#DIV/0!</v>
      </c>
      <c r="J22" s="368"/>
      <c r="K22" s="380">
        <f t="shared" si="1"/>
        <v>0</v>
      </c>
      <c r="L22" s="367"/>
      <c r="M22" s="380">
        <f t="shared" si="2"/>
        <v>0</v>
      </c>
      <c r="N22" s="377" t="e">
        <f t="shared" si="3"/>
        <v>#DIV/0!</v>
      </c>
      <c r="O22" s="380" t="e">
        <f t="shared" si="4"/>
        <v>#DIV/0!</v>
      </c>
      <c r="P22" s="555" t="e">
        <f t="shared" si="5"/>
        <v>#DIV/0!</v>
      </c>
      <c r="R22" s="369"/>
      <c r="S22" s="370"/>
    </row>
    <row r="23" spans="2:20" ht="30" customHeight="1">
      <c r="B23" s="662"/>
      <c r="C23" s="662"/>
      <c r="D23" s="352"/>
      <c r="E23" s="352"/>
      <c r="F23" s="358"/>
      <c r="G23" s="380"/>
      <c r="H23" s="367" t="e">
        <f t="shared" si="6"/>
        <v>#DIV/0!</v>
      </c>
      <c r="I23" s="380" t="e">
        <f t="shared" si="0"/>
        <v>#DIV/0!</v>
      </c>
      <c r="J23" s="368"/>
      <c r="K23" s="380">
        <f t="shared" si="1"/>
        <v>0</v>
      </c>
      <c r="L23" s="367"/>
      <c r="M23" s="380">
        <f t="shared" si="2"/>
        <v>0</v>
      </c>
      <c r="N23" s="377" t="e">
        <f t="shared" si="3"/>
        <v>#DIV/0!</v>
      </c>
      <c r="O23" s="380" t="e">
        <f t="shared" si="4"/>
        <v>#DIV/0!</v>
      </c>
      <c r="P23" s="555" t="e">
        <f t="shared" si="5"/>
        <v>#DIV/0!</v>
      </c>
      <c r="R23" s="369"/>
      <c r="S23" s="370"/>
    </row>
    <row r="24" spans="2:20" ht="30" customHeight="1">
      <c r="B24" s="662"/>
      <c r="C24" s="662"/>
      <c r="D24" s="352"/>
      <c r="E24" s="352"/>
      <c r="F24" s="358"/>
      <c r="G24" s="380"/>
      <c r="H24" s="367" t="e">
        <f t="shared" si="6"/>
        <v>#DIV/0!</v>
      </c>
      <c r="I24" s="380" t="e">
        <f t="shared" si="0"/>
        <v>#DIV/0!</v>
      </c>
      <c r="J24" s="368"/>
      <c r="K24" s="380">
        <f t="shared" si="1"/>
        <v>0</v>
      </c>
      <c r="L24" s="367"/>
      <c r="M24" s="380">
        <f t="shared" si="2"/>
        <v>0</v>
      </c>
      <c r="N24" s="377" t="e">
        <f t="shared" si="3"/>
        <v>#DIV/0!</v>
      </c>
      <c r="O24" s="380" t="e">
        <f t="shared" si="4"/>
        <v>#DIV/0!</v>
      </c>
      <c r="P24" s="555" t="e">
        <f t="shared" si="5"/>
        <v>#DIV/0!</v>
      </c>
      <c r="R24" s="369"/>
      <c r="S24" s="370"/>
    </row>
    <row r="25" spans="2:20" ht="30" customHeight="1">
      <c r="B25" s="662"/>
      <c r="C25" s="662"/>
      <c r="D25" s="352"/>
      <c r="E25" s="352"/>
      <c r="F25" s="358"/>
      <c r="G25" s="380"/>
      <c r="H25" s="367" t="e">
        <f t="shared" si="6"/>
        <v>#DIV/0!</v>
      </c>
      <c r="I25" s="380" t="e">
        <f t="shared" si="0"/>
        <v>#DIV/0!</v>
      </c>
      <c r="J25" s="368"/>
      <c r="K25" s="380">
        <f t="shared" si="1"/>
        <v>0</v>
      </c>
      <c r="L25" s="367"/>
      <c r="M25" s="380">
        <f t="shared" si="2"/>
        <v>0</v>
      </c>
      <c r="N25" s="377" t="e">
        <f t="shared" si="3"/>
        <v>#DIV/0!</v>
      </c>
      <c r="O25" s="380" t="e">
        <f t="shared" si="4"/>
        <v>#DIV/0!</v>
      </c>
      <c r="P25" s="555" t="e">
        <f t="shared" si="5"/>
        <v>#DIV/0!</v>
      </c>
      <c r="R25" s="369"/>
      <c r="S25" s="370"/>
    </row>
    <row r="26" spans="2:20" ht="30" customHeight="1">
      <c r="B26" s="662"/>
      <c r="C26" s="662"/>
      <c r="D26" s="352"/>
      <c r="E26" s="352"/>
      <c r="F26" s="358"/>
      <c r="G26" s="380"/>
      <c r="H26" s="367" t="e">
        <f t="shared" si="6"/>
        <v>#DIV/0!</v>
      </c>
      <c r="I26" s="380" t="e">
        <f t="shared" si="0"/>
        <v>#DIV/0!</v>
      </c>
      <c r="J26" s="368"/>
      <c r="K26" s="380">
        <f t="shared" si="1"/>
        <v>0</v>
      </c>
      <c r="L26" s="367"/>
      <c r="M26" s="380">
        <f t="shared" si="2"/>
        <v>0</v>
      </c>
      <c r="N26" s="377" t="e">
        <f t="shared" si="3"/>
        <v>#DIV/0!</v>
      </c>
      <c r="O26" s="380" t="e">
        <f t="shared" si="4"/>
        <v>#DIV/0!</v>
      </c>
      <c r="P26" s="555" t="e">
        <f t="shared" si="5"/>
        <v>#DIV/0!</v>
      </c>
      <c r="R26" s="369"/>
      <c r="S26" s="370"/>
    </row>
    <row r="27" spans="2:20" ht="30" customHeight="1">
      <c r="B27" s="662"/>
      <c r="C27" s="662"/>
      <c r="D27" s="352"/>
      <c r="E27" s="352"/>
      <c r="F27" s="358"/>
      <c r="G27" s="380"/>
      <c r="H27" s="367" t="e">
        <f t="shared" si="6"/>
        <v>#DIV/0!</v>
      </c>
      <c r="I27" s="380" t="e">
        <f t="shared" si="0"/>
        <v>#DIV/0!</v>
      </c>
      <c r="J27" s="368"/>
      <c r="K27" s="380">
        <f t="shared" si="1"/>
        <v>0</v>
      </c>
      <c r="L27" s="367"/>
      <c r="M27" s="380">
        <f t="shared" si="2"/>
        <v>0</v>
      </c>
      <c r="N27" s="377" t="e">
        <f t="shared" si="3"/>
        <v>#DIV/0!</v>
      </c>
      <c r="O27" s="380" t="e">
        <f t="shared" si="4"/>
        <v>#DIV/0!</v>
      </c>
      <c r="P27" s="555" t="e">
        <f t="shared" si="5"/>
        <v>#DIV/0!</v>
      </c>
      <c r="R27" s="369"/>
      <c r="S27" s="370"/>
    </row>
    <row r="28" spans="2:20" ht="30" customHeight="1">
      <c r="B28" s="662"/>
      <c r="C28" s="662"/>
      <c r="D28" s="352"/>
      <c r="E28" s="352"/>
      <c r="F28" s="358"/>
      <c r="G28" s="380"/>
      <c r="H28" s="367" t="e">
        <f t="shared" si="6"/>
        <v>#DIV/0!</v>
      </c>
      <c r="I28" s="380" t="e">
        <f t="shared" ref="I28:I37" si="7">G28*H28</f>
        <v>#DIV/0!</v>
      </c>
      <c r="J28" s="368"/>
      <c r="K28" s="380">
        <f t="shared" ref="K28:K37" si="8">IF(J28="YES",ROUND(I28*1.03,0),G28)</f>
        <v>0</v>
      </c>
      <c r="L28" s="367"/>
      <c r="M28" s="380">
        <f t="shared" si="2"/>
        <v>0</v>
      </c>
      <c r="N28" s="377" t="e">
        <f t="shared" si="3"/>
        <v>#DIV/0!</v>
      </c>
      <c r="O28" s="380" t="e">
        <f t="shared" si="4"/>
        <v>#DIV/0!</v>
      </c>
      <c r="P28" s="555" t="e">
        <f t="shared" si="5"/>
        <v>#DIV/0!</v>
      </c>
      <c r="R28" s="369"/>
      <c r="S28" s="370"/>
    </row>
    <row r="29" spans="2:20" ht="30" customHeight="1">
      <c r="B29" s="662"/>
      <c r="C29" s="662"/>
      <c r="D29" s="352"/>
      <c r="E29" s="352"/>
      <c r="F29" s="358"/>
      <c r="G29" s="380"/>
      <c r="H29" s="367" t="e">
        <f t="shared" si="6"/>
        <v>#DIV/0!</v>
      </c>
      <c r="I29" s="380" t="e">
        <f t="shared" si="7"/>
        <v>#DIV/0!</v>
      </c>
      <c r="J29" s="368"/>
      <c r="K29" s="380">
        <f t="shared" si="8"/>
        <v>0</v>
      </c>
      <c r="L29" s="367"/>
      <c r="M29" s="380">
        <f t="shared" si="2"/>
        <v>0</v>
      </c>
      <c r="N29" s="377" t="e">
        <f t="shared" si="3"/>
        <v>#DIV/0!</v>
      </c>
      <c r="O29" s="380" t="e">
        <f t="shared" si="4"/>
        <v>#DIV/0!</v>
      </c>
      <c r="P29" s="555" t="e">
        <f t="shared" si="5"/>
        <v>#DIV/0!</v>
      </c>
      <c r="R29" s="369"/>
      <c r="S29" s="370"/>
    </row>
    <row r="30" spans="2:20" ht="30" customHeight="1">
      <c r="B30" s="662"/>
      <c r="C30" s="662"/>
      <c r="D30" s="352"/>
      <c r="E30" s="352"/>
      <c r="F30" s="358"/>
      <c r="G30" s="380"/>
      <c r="H30" s="367" t="e">
        <f t="shared" si="6"/>
        <v>#DIV/0!</v>
      </c>
      <c r="I30" s="380" t="e">
        <f t="shared" si="7"/>
        <v>#DIV/0!</v>
      </c>
      <c r="J30" s="368"/>
      <c r="K30" s="380">
        <f t="shared" si="8"/>
        <v>0</v>
      </c>
      <c r="L30" s="367"/>
      <c r="M30" s="380">
        <f t="shared" si="2"/>
        <v>0</v>
      </c>
      <c r="N30" s="377" t="e">
        <f t="shared" si="3"/>
        <v>#DIV/0!</v>
      </c>
      <c r="O30" s="380" t="e">
        <f t="shared" si="4"/>
        <v>#DIV/0!</v>
      </c>
      <c r="P30" s="555" t="e">
        <f t="shared" si="5"/>
        <v>#DIV/0!</v>
      </c>
      <c r="R30" s="369"/>
      <c r="S30" s="370"/>
    </row>
    <row r="31" spans="2:20" ht="30" customHeight="1">
      <c r="B31" s="662"/>
      <c r="C31" s="662"/>
      <c r="D31" s="352"/>
      <c r="E31" s="352"/>
      <c r="F31" s="358"/>
      <c r="G31" s="380"/>
      <c r="H31" s="367" t="e">
        <f t="shared" si="6"/>
        <v>#DIV/0!</v>
      </c>
      <c r="I31" s="380" t="e">
        <f t="shared" si="7"/>
        <v>#DIV/0!</v>
      </c>
      <c r="J31" s="368"/>
      <c r="K31" s="380">
        <f t="shared" si="8"/>
        <v>0</v>
      </c>
      <c r="L31" s="367"/>
      <c r="M31" s="380">
        <f t="shared" si="2"/>
        <v>0</v>
      </c>
      <c r="N31" s="377" t="e">
        <f t="shared" si="3"/>
        <v>#DIV/0!</v>
      </c>
      <c r="O31" s="380" t="e">
        <f t="shared" si="4"/>
        <v>#DIV/0!</v>
      </c>
      <c r="P31" s="555" t="e">
        <f t="shared" ref="P31" si="9">O31/L31</f>
        <v>#DIV/0!</v>
      </c>
      <c r="R31" s="369"/>
      <c r="S31" s="370"/>
    </row>
    <row r="32" spans="2:20" ht="30" customHeight="1">
      <c r="B32" s="662"/>
      <c r="C32" s="662"/>
      <c r="D32" s="352"/>
      <c r="E32" s="352"/>
      <c r="F32" s="358"/>
      <c r="G32" s="380"/>
      <c r="H32" s="367" t="e">
        <f>$H$11</f>
        <v>#DIV/0!</v>
      </c>
      <c r="I32" s="380" t="e">
        <f t="shared" si="7"/>
        <v>#DIV/0!</v>
      </c>
      <c r="J32" s="368"/>
      <c r="K32" s="380">
        <f t="shared" si="8"/>
        <v>0</v>
      </c>
      <c r="L32" s="367"/>
      <c r="M32" s="380">
        <f t="shared" ref="M32:M51" si="10">K32*L32</f>
        <v>0</v>
      </c>
      <c r="N32" s="377" t="e">
        <f t="shared" ref="N32:N51" si="11">M32/$M$56</f>
        <v>#DIV/0!</v>
      </c>
      <c r="O32" s="380" t="e">
        <f t="shared" ref="O32:O51" si="12">$O$9*N32</f>
        <v>#DIV/0!</v>
      </c>
      <c r="P32" s="555" t="e">
        <f t="shared" ref="P32:P51" si="13">O32/L32</f>
        <v>#DIV/0!</v>
      </c>
      <c r="R32" s="369"/>
      <c r="S32" s="370"/>
      <c r="T32" s="308" t="s">
        <v>558</v>
      </c>
    </row>
    <row r="33" spans="2:21" ht="30" customHeight="1">
      <c r="B33" s="662"/>
      <c r="C33" s="662"/>
      <c r="D33" s="352"/>
      <c r="E33" s="352"/>
      <c r="F33" s="358"/>
      <c r="G33" s="380"/>
      <c r="H33" s="367" t="e">
        <f t="shared" ref="H33:H55" si="14">$H$11</f>
        <v>#DIV/0!</v>
      </c>
      <c r="I33" s="380" t="e">
        <f t="shared" si="7"/>
        <v>#DIV/0!</v>
      </c>
      <c r="J33" s="368"/>
      <c r="K33" s="380">
        <f t="shared" si="8"/>
        <v>0</v>
      </c>
      <c r="L33" s="367"/>
      <c r="M33" s="380">
        <f t="shared" si="10"/>
        <v>0</v>
      </c>
      <c r="N33" s="377" t="e">
        <f t="shared" si="11"/>
        <v>#DIV/0!</v>
      </c>
      <c r="O33" s="380" t="e">
        <f t="shared" si="12"/>
        <v>#DIV/0!</v>
      </c>
      <c r="P33" s="555" t="e">
        <f t="shared" si="13"/>
        <v>#DIV/0!</v>
      </c>
      <c r="R33" s="369"/>
      <c r="S33" s="370"/>
    </row>
    <row r="34" spans="2:21" ht="30" customHeight="1">
      <c r="B34" s="662"/>
      <c r="C34" s="662"/>
      <c r="D34" s="352"/>
      <c r="E34" s="352"/>
      <c r="F34" s="358"/>
      <c r="G34" s="380"/>
      <c r="H34" s="367" t="e">
        <f t="shared" si="14"/>
        <v>#DIV/0!</v>
      </c>
      <c r="I34" s="380" t="e">
        <f t="shared" si="7"/>
        <v>#DIV/0!</v>
      </c>
      <c r="J34" s="368"/>
      <c r="K34" s="380">
        <f t="shared" si="8"/>
        <v>0</v>
      </c>
      <c r="L34" s="367"/>
      <c r="M34" s="380">
        <f t="shared" si="10"/>
        <v>0</v>
      </c>
      <c r="N34" s="377" t="e">
        <f t="shared" si="11"/>
        <v>#DIV/0!</v>
      </c>
      <c r="O34" s="380" t="e">
        <f t="shared" si="12"/>
        <v>#DIV/0!</v>
      </c>
      <c r="P34" s="555" t="e">
        <f t="shared" si="13"/>
        <v>#DIV/0!</v>
      </c>
      <c r="R34" s="369"/>
      <c r="S34" s="370"/>
      <c r="T34" s="308" t="s">
        <v>583</v>
      </c>
    </row>
    <row r="35" spans="2:21" ht="30" customHeight="1">
      <c r="B35" s="662"/>
      <c r="C35" s="662"/>
      <c r="D35" s="352"/>
      <c r="E35" s="352"/>
      <c r="F35" s="358"/>
      <c r="G35" s="380"/>
      <c r="H35" s="367" t="e">
        <f t="shared" si="14"/>
        <v>#DIV/0!</v>
      </c>
      <c r="I35" s="380" t="e">
        <f t="shared" si="7"/>
        <v>#DIV/0!</v>
      </c>
      <c r="J35" s="368"/>
      <c r="K35" s="380">
        <f t="shared" si="8"/>
        <v>0</v>
      </c>
      <c r="L35" s="367"/>
      <c r="M35" s="380">
        <f t="shared" si="10"/>
        <v>0</v>
      </c>
      <c r="N35" s="377" t="e">
        <f t="shared" si="11"/>
        <v>#DIV/0!</v>
      </c>
      <c r="O35" s="380" t="e">
        <f t="shared" si="12"/>
        <v>#DIV/0!</v>
      </c>
      <c r="P35" s="555" t="e">
        <f t="shared" si="13"/>
        <v>#DIV/0!</v>
      </c>
      <c r="R35" s="369"/>
      <c r="S35" s="370"/>
      <c r="T35" s="308" t="s">
        <v>584</v>
      </c>
    </row>
    <row r="36" spans="2:21" ht="30" customHeight="1">
      <c r="B36" s="662"/>
      <c r="C36" s="662"/>
      <c r="D36" s="352"/>
      <c r="E36" s="352"/>
      <c r="F36" s="358"/>
      <c r="G36" s="380"/>
      <c r="H36" s="367" t="e">
        <f t="shared" si="14"/>
        <v>#DIV/0!</v>
      </c>
      <c r="I36" s="380" t="e">
        <f t="shared" si="7"/>
        <v>#DIV/0!</v>
      </c>
      <c r="J36" s="368"/>
      <c r="K36" s="380">
        <f t="shared" si="8"/>
        <v>0</v>
      </c>
      <c r="L36" s="367"/>
      <c r="M36" s="380">
        <f t="shared" si="10"/>
        <v>0</v>
      </c>
      <c r="N36" s="377" t="e">
        <f t="shared" si="11"/>
        <v>#DIV/0!</v>
      </c>
      <c r="O36" s="380" t="e">
        <f t="shared" si="12"/>
        <v>#DIV/0!</v>
      </c>
      <c r="P36" s="555" t="e">
        <f t="shared" si="13"/>
        <v>#DIV/0!</v>
      </c>
      <c r="R36" s="369"/>
      <c r="S36" s="370"/>
    </row>
    <row r="37" spans="2:21" ht="30" customHeight="1">
      <c r="B37" s="662"/>
      <c r="C37" s="662"/>
      <c r="D37" s="352"/>
      <c r="E37" s="352"/>
      <c r="F37" s="358"/>
      <c r="G37" s="380"/>
      <c r="H37" s="367" t="e">
        <f t="shared" si="14"/>
        <v>#DIV/0!</v>
      </c>
      <c r="I37" s="380" t="e">
        <f t="shared" si="7"/>
        <v>#DIV/0!</v>
      </c>
      <c r="J37" s="368"/>
      <c r="K37" s="380">
        <f t="shared" si="8"/>
        <v>0</v>
      </c>
      <c r="L37" s="367"/>
      <c r="M37" s="380">
        <f t="shared" si="10"/>
        <v>0</v>
      </c>
      <c r="N37" s="377" t="e">
        <f t="shared" si="11"/>
        <v>#DIV/0!</v>
      </c>
      <c r="O37" s="380" t="e">
        <f t="shared" si="12"/>
        <v>#DIV/0!</v>
      </c>
      <c r="P37" s="555" t="e">
        <f t="shared" si="13"/>
        <v>#DIV/0!</v>
      </c>
      <c r="R37" s="369"/>
      <c r="S37" s="370"/>
    </row>
    <row r="38" spans="2:21" ht="30" customHeight="1">
      <c r="B38" s="662"/>
      <c r="C38" s="662"/>
      <c r="D38" s="352"/>
      <c r="E38" s="352"/>
      <c r="F38" s="358"/>
      <c r="G38" s="380"/>
      <c r="H38" s="367" t="e">
        <f t="shared" si="14"/>
        <v>#DIV/0!</v>
      </c>
      <c r="I38" s="380" t="e">
        <f t="shared" ref="I38:I51" si="15">G38*H38</f>
        <v>#DIV/0!</v>
      </c>
      <c r="J38" s="368"/>
      <c r="K38" s="380">
        <f t="shared" ref="K38:K51" si="16">IF(J38="YES",ROUND(I38*1.03,0),G38)</f>
        <v>0</v>
      </c>
      <c r="L38" s="367"/>
      <c r="M38" s="380">
        <f t="shared" si="10"/>
        <v>0</v>
      </c>
      <c r="N38" s="377" t="e">
        <f t="shared" si="11"/>
        <v>#DIV/0!</v>
      </c>
      <c r="O38" s="380" t="e">
        <f t="shared" si="12"/>
        <v>#DIV/0!</v>
      </c>
      <c r="P38" s="555" t="e">
        <f t="shared" si="13"/>
        <v>#DIV/0!</v>
      </c>
      <c r="R38" s="369"/>
      <c r="S38" s="370"/>
    </row>
    <row r="39" spans="2:21" ht="30" customHeight="1">
      <c r="B39" s="662"/>
      <c r="C39" s="662"/>
      <c r="D39" s="352"/>
      <c r="E39" s="352"/>
      <c r="F39" s="358"/>
      <c r="G39" s="380"/>
      <c r="H39" s="367" t="e">
        <f t="shared" si="14"/>
        <v>#DIV/0!</v>
      </c>
      <c r="I39" s="380" t="e">
        <f t="shared" si="15"/>
        <v>#DIV/0!</v>
      </c>
      <c r="J39" s="368"/>
      <c r="K39" s="380">
        <f t="shared" si="16"/>
        <v>0</v>
      </c>
      <c r="L39" s="367"/>
      <c r="M39" s="380">
        <f t="shared" si="10"/>
        <v>0</v>
      </c>
      <c r="N39" s="377" t="e">
        <f t="shared" si="11"/>
        <v>#DIV/0!</v>
      </c>
      <c r="O39" s="380" t="e">
        <f t="shared" si="12"/>
        <v>#DIV/0!</v>
      </c>
      <c r="P39" s="555" t="e">
        <f t="shared" si="13"/>
        <v>#DIV/0!</v>
      </c>
      <c r="R39" s="369"/>
      <c r="S39" s="370"/>
    </row>
    <row r="40" spans="2:21" ht="30" customHeight="1">
      <c r="B40" s="662"/>
      <c r="C40" s="662"/>
      <c r="D40" s="352"/>
      <c r="E40" s="352"/>
      <c r="F40" s="358"/>
      <c r="G40" s="380"/>
      <c r="H40" s="367" t="e">
        <f t="shared" si="14"/>
        <v>#DIV/0!</v>
      </c>
      <c r="I40" s="380" t="e">
        <f t="shared" si="15"/>
        <v>#DIV/0!</v>
      </c>
      <c r="J40" s="368"/>
      <c r="K40" s="380">
        <f t="shared" si="16"/>
        <v>0</v>
      </c>
      <c r="L40" s="367"/>
      <c r="M40" s="380">
        <f t="shared" si="10"/>
        <v>0</v>
      </c>
      <c r="N40" s="377" t="e">
        <f t="shared" si="11"/>
        <v>#DIV/0!</v>
      </c>
      <c r="O40" s="380" t="e">
        <f t="shared" si="12"/>
        <v>#DIV/0!</v>
      </c>
      <c r="P40" s="555" t="e">
        <f t="shared" si="13"/>
        <v>#DIV/0!</v>
      </c>
      <c r="R40" s="369"/>
      <c r="S40" s="370"/>
    </row>
    <row r="41" spans="2:21" ht="30" customHeight="1">
      <c r="B41" s="662"/>
      <c r="C41" s="662"/>
      <c r="D41" s="352"/>
      <c r="E41" s="352"/>
      <c r="F41" s="358"/>
      <c r="G41" s="380"/>
      <c r="H41" s="367" t="e">
        <f t="shared" si="14"/>
        <v>#DIV/0!</v>
      </c>
      <c r="I41" s="380" t="e">
        <f t="shared" si="15"/>
        <v>#DIV/0!</v>
      </c>
      <c r="J41" s="368"/>
      <c r="K41" s="380">
        <f t="shared" si="16"/>
        <v>0</v>
      </c>
      <c r="L41" s="367"/>
      <c r="M41" s="380">
        <f t="shared" si="10"/>
        <v>0</v>
      </c>
      <c r="N41" s="377" t="e">
        <f t="shared" si="11"/>
        <v>#DIV/0!</v>
      </c>
      <c r="O41" s="380" t="e">
        <f t="shared" si="12"/>
        <v>#DIV/0!</v>
      </c>
      <c r="P41" s="555" t="e">
        <f t="shared" si="13"/>
        <v>#DIV/0!</v>
      </c>
      <c r="R41" s="369"/>
      <c r="S41" s="370"/>
    </row>
    <row r="42" spans="2:21" ht="30" customHeight="1">
      <c r="B42" s="662"/>
      <c r="C42" s="662"/>
      <c r="D42" s="352"/>
      <c r="E42" s="352"/>
      <c r="F42" s="358"/>
      <c r="G42" s="380"/>
      <c r="H42" s="367" t="e">
        <f t="shared" si="14"/>
        <v>#DIV/0!</v>
      </c>
      <c r="I42" s="380" t="e">
        <f t="shared" si="15"/>
        <v>#DIV/0!</v>
      </c>
      <c r="J42" s="368"/>
      <c r="K42" s="380">
        <f t="shared" si="16"/>
        <v>0</v>
      </c>
      <c r="L42" s="367"/>
      <c r="M42" s="380">
        <f t="shared" si="10"/>
        <v>0</v>
      </c>
      <c r="N42" s="377" t="e">
        <f t="shared" si="11"/>
        <v>#DIV/0!</v>
      </c>
      <c r="O42" s="380" t="e">
        <f t="shared" si="12"/>
        <v>#DIV/0!</v>
      </c>
      <c r="P42" s="555" t="e">
        <f t="shared" si="13"/>
        <v>#DIV/0!</v>
      </c>
      <c r="R42" s="369"/>
      <c r="S42" s="370"/>
    </row>
    <row r="43" spans="2:21" ht="30" customHeight="1">
      <c r="B43" s="662"/>
      <c r="C43" s="662"/>
      <c r="D43" s="352"/>
      <c r="E43" s="352"/>
      <c r="F43" s="358"/>
      <c r="G43" s="380"/>
      <c r="H43" s="367" t="e">
        <f t="shared" si="14"/>
        <v>#DIV/0!</v>
      </c>
      <c r="I43" s="380" t="e">
        <f t="shared" si="15"/>
        <v>#DIV/0!</v>
      </c>
      <c r="J43" s="368"/>
      <c r="K43" s="380">
        <f t="shared" si="16"/>
        <v>0</v>
      </c>
      <c r="L43" s="367"/>
      <c r="M43" s="380">
        <f t="shared" si="10"/>
        <v>0</v>
      </c>
      <c r="N43" s="377" t="e">
        <f t="shared" si="11"/>
        <v>#DIV/0!</v>
      </c>
      <c r="O43" s="380" t="e">
        <f t="shared" si="12"/>
        <v>#DIV/0!</v>
      </c>
      <c r="P43" s="555" t="e">
        <f t="shared" si="13"/>
        <v>#DIV/0!</v>
      </c>
      <c r="R43" s="369"/>
      <c r="S43" s="370"/>
    </row>
    <row r="44" spans="2:21" ht="30" customHeight="1">
      <c r="B44" s="662"/>
      <c r="C44" s="662"/>
      <c r="D44" s="352"/>
      <c r="E44" s="352"/>
      <c r="F44" s="358"/>
      <c r="G44" s="380"/>
      <c r="H44" s="367" t="e">
        <f t="shared" si="14"/>
        <v>#DIV/0!</v>
      </c>
      <c r="I44" s="380" t="e">
        <f t="shared" si="15"/>
        <v>#DIV/0!</v>
      </c>
      <c r="J44" s="368"/>
      <c r="K44" s="380">
        <f t="shared" si="16"/>
        <v>0</v>
      </c>
      <c r="L44" s="367"/>
      <c r="M44" s="380">
        <f t="shared" si="10"/>
        <v>0</v>
      </c>
      <c r="N44" s="377" t="e">
        <f t="shared" si="11"/>
        <v>#DIV/0!</v>
      </c>
      <c r="O44" s="380" t="e">
        <f t="shared" si="12"/>
        <v>#DIV/0!</v>
      </c>
      <c r="P44" s="555" t="e">
        <f t="shared" si="13"/>
        <v>#DIV/0!</v>
      </c>
      <c r="R44" s="369"/>
      <c r="S44" s="370"/>
    </row>
    <row r="45" spans="2:21" ht="30" customHeight="1">
      <c r="B45" s="662"/>
      <c r="C45" s="662"/>
      <c r="D45" s="352"/>
      <c r="E45" s="352"/>
      <c r="F45" s="358"/>
      <c r="G45" s="380"/>
      <c r="H45" s="367" t="e">
        <f t="shared" si="14"/>
        <v>#DIV/0!</v>
      </c>
      <c r="I45" s="380" t="e">
        <f t="shared" si="15"/>
        <v>#DIV/0!</v>
      </c>
      <c r="J45" s="368"/>
      <c r="K45" s="380">
        <f t="shared" si="16"/>
        <v>0</v>
      </c>
      <c r="L45" s="367"/>
      <c r="M45" s="380">
        <f t="shared" si="10"/>
        <v>0</v>
      </c>
      <c r="N45" s="377" t="e">
        <f t="shared" si="11"/>
        <v>#DIV/0!</v>
      </c>
      <c r="O45" s="380" t="e">
        <f t="shared" si="12"/>
        <v>#DIV/0!</v>
      </c>
      <c r="P45" s="555" t="e">
        <f t="shared" si="13"/>
        <v>#DIV/0!</v>
      </c>
      <c r="R45" s="369"/>
      <c r="S45" s="370"/>
    </row>
    <row r="46" spans="2:21" ht="30" customHeight="1">
      <c r="B46" s="662"/>
      <c r="C46" s="662"/>
      <c r="D46" s="352"/>
      <c r="E46" s="352"/>
      <c r="F46" s="358"/>
      <c r="G46" s="380"/>
      <c r="H46" s="367" t="e">
        <f t="shared" si="14"/>
        <v>#DIV/0!</v>
      </c>
      <c r="I46" s="380" t="e">
        <f t="shared" si="15"/>
        <v>#DIV/0!</v>
      </c>
      <c r="J46" s="368"/>
      <c r="K46" s="380">
        <f t="shared" si="16"/>
        <v>0</v>
      </c>
      <c r="L46" s="367"/>
      <c r="M46" s="380">
        <f t="shared" si="10"/>
        <v>0</v>
      </c>
      <c r="N46" s="377" t="e">
        <f t="shared" si="11"/>
        <v>#DIV/0!</v>
      </c>
      <c r="O46" s="380" t="e">
        <f t="shared" si="12"/>
        <v>#DIV/0!</v>
      </c>
      <c r="P46" s="555" t="e">
        <f t="shared" si="13"/>
        <v>#DIV/0!</v>
      </c>
      <c r="R46" s="369"/>
      <c r="S46" s="370"/>
      <c r="U46" s="349"/>
    </row>
    <row r="47" spans="2:21" ht="30" customHeight="1">
      <c r="B47" s="662"/>
      <c r="C47" s="662"/>
      <c r="D47" s="352"/>
      <c r="E47" s="352"/>
      <c r="F47" s="358"/>
      <c r="G47" s="380"/>
      <c r="H47" s="367" t="e">
        <f t="shared" si="14"/>
        <v>#DIV/0!</v>
      </c>
      <c r="I47" s="380" t="e">
        <f t="shared" si="15"/>
        <v>#DIV/0!</v>
      </c>
      <c r="J47" s="368"/>
      <c r="K47" s="380">
        <f t="shared" si="16"/>
        <v>0</v>
      </c>
      <c r="L47" s="367"/>
      <c r="M47" s="380">
        <f t="shared" si="10"/>
        <v>0</v>
      </c>
      <c r="N47" s="377" t="e">
        <f t="shared" si="11"/>
        <v>#DIV/0!</v>
      </c>
      <c r="O47" s="380" t="e">
        <f t="shared" si="12"/>
        <v>#DIV/0!</v>
      </c>
      <c r="P47" s="555" t="e">
        <f t="shared" si="13"/>
        <v>#DIV/0!</v>
      </c>
      <c r="R47" s="369"/>
      <c r="S47" s="370"/>
      <c r="U47" s="349"/>
    </row>
    <row r="48" spans="2:21" ht="30" customHeight="1">
      <c r="B48" s="662"/>
      <c r="C48" s="662"/>
      <c r="D48" s="352"/>
      <c r="E48" s="352"/>
      <c r="F48" s="358"/>
      <c r="G48" s="380"/>
      <c r="H48" s="367" t="e">
        <f t="shared" si="14"/>
        <v>#DIV/0!</v>
      </c>
      <c r="I48" s="380" t="e">
        <f t="shared" si="15"/>
        <v>#DIV/0!</v>
      </c>
      <c r="J48" s="368"/>
      <c r="K48" s="380">
        <f t="shared" si="16"/>
        <v>0</v>
      </c>
      <c r="L48" s="367"/>
      <c r="M48" s="380">
        <f t="shared" si="10"/>
        <v>0</v>
      </c>
      <c r="N48" s="377" t="e">
        <f t="shared" si="11"/>
        <v>#DIV/0!</v>
      </c>
      <c r="O48" s="380" t="e">
        <f t="shared" si="12"/>
        <v>#DIV/0!</v>
      </c>
      <c r="P48" s="555" t="e">
        <f t="shared" si="13"/>
        <v>#DIV/0!</v>
      </c>
      <c r="R48" s="369"/>
      <c r="S48" s="370"/>
      <c r="U48" s="349"/>
    </row>
    <row r="49" spans="1:21" ht="30" customHeight="1">
      <c r="B49" s="662"/>
      <c r="C49" s="662"/>
      <c r="D49" s="352"/>
      <c r="E49" s="352"/>
      <c r="F49" s="358"/>
      <c r="G49" s="380"/>
      <c r="H49" s="367" t="e">
        <f t="shared" si="14"/>
        <v>#DIV/0!</v>
      </c>
      <c r="I49" s="380" t="e">
        <f t="shared" si="15"/>
        <v>#DIV/0!</v>
      </c>
      <c r="J49" s="368"/>
      <c r="K49" s="380">
        <f t="shared" si="16"/>
        <v>0</v>
      </c>
      <c r="L49" s="367"/>
      <c r="M49" s="380">
        <f t="shared" si="10"/>
        <v>0</v>
      </c>
      <c r="N49" s="377" t="e">
        <f t="shared" si="11"/>
        <v>#DIV/0!</v>
      </c>
      <c r="O49" s="380" t="e">
        <f t="shared" si="12"/>
        <v>#DIV/0!</v>
      </c>
      <c r="P49" s="555" t="e">
        <f t="shared" si="13"/>
        <v>#DIV/0!</v>
      </c>
      <c r="R49" s="369"/>
      <c r="S49" s="370"/>
      <c r="U49" s="349"/>
    </row>
    <row r="50" spans="1:21" ht="30" customHeight="1">
      <c r="B50" s="662"/>
      <c r="C50" s="662"/>
      <c r="D50" s="352"/>
      <c r="E50" s="352"/>
      <c r="F50" s="358"/>
      <c r="G50" s="380"/>
      <c r="H50" s="367" t="e">
        <f t="shared" si="14"/>
        <v>#DIV/0!</v>
      </c>
      <c r="I50" s="380" t="e">
        <f t="shared" si="15"/>
        <v>#DIV/0!</v>
      </c>
      <c r="J50" s="368"/>
      <c r="K50" s="380">
        <f t="shared" si="16"/>
        <v>0</v>
      </c>
      <c r="L50" s="367"/>
      <c r="M50" s="380">
        <f t="shared" si="10"/>
        <v>0</v>
      </c>
      <c r="N50" s="377" t="e">
        <f t="shared" si="11"/>
        <v>#DIV/0!</v>
      </c>
      <c r="O50" s="380" t="e">
        <f t="shared" si="12"/>
        <v>#DIV/0!</v>
      </c>
      <c r="P50" s="555" t="e">
        <f t="shared" si="13"/>
        <v>#DIV/0!</v>
      </c>
      <c r="R50" s="369"/>
      <c r="S50" s="370"/>
      <c r="U50" s="349"/>
    </row>
    <row r="51" spans="1:21" ht="30" customHeight="1">
      <c r="B51" s="662"/>
      <c r="C51" s="662"/>
      <c r="D51" s="352"/>
      <c r="E51" s="352"/>
      <c r="F51" s="358"/>
      <c r="G51" s="380"/>
      <c r="H51" s="367" t="e">
        <f t="shared" si="14"/>
        <v>#DIV/0!</v>
      </c>
      <c r="I51" s="380" t="e">
        <f t="shared" si="15"/>
        <v>#DIV/0!</v>
      </c>
      <c r="J51" s="368"/>
      <c r="K51" s="380">
        <f t="shared" si="16"/>
        <v>0</v>
      </c>
      <c r="L51" s="367"/>
      <c r="M51" s="380">
        <f t="shared" si="10"/>
        <v>0</v>
      </c>
      <c r="N51" s="381" t="e">
        <f t="shared" si="11"/>
        <v>#DIV/0!</v>
      </c>
      <c r="O51" s="380" t="e">
        <f t="shared" si="12"/>
        <v>#DIV/0!</v>
      </c>
      <c r="P51" s="555" t="e">
        <f t="shared" si="13"/>
        <v>#DIV/0!</v>
      </c>
      <c r="R51" s="369"/>
      <c r="S51" s="370"/>
      <c r="U51" s="349"/>
    </row>
    <row r="52" spans="1:21" ht="30" customHeight="1">
      <c r="B52" s="662"/>
      <c r="C52" s="662"/>
      <c r="D52" s="352"/>
      <c r="E52" s="352"/>
      <c r="F52" s="358"/>
      <c r="G52" s="380"/>
      <c r="H52" s="367" t="e">
        <f t="shared" si="14"/>
        <v>#DIV/0!</v>
      </c>
      <c r="I52" s="380" t="e">
        <f t="shared" ref="I52:I55" si="17">G52*H52</f>
        <v>#DIV/0!</v>
      </c>
      <c r="J52" s="368"/>
      <c r="K52" s="380">
        <f t="shared" ref="K52:K55" si="18">IF(J52="YES",ROUND(I52*1.03,0),G52)</f>
        <v>0</v>
      </c>
      <c r="L52" s="367"/>
      <c r="M52" s="380">
        <f t="shared" ref="M52:M55" si="19">K52*L52</f>
        <v>0</v>
      </c>
      <c r="N52" s="381" t="e">
        <f t="shared" ref="N52:N55" si="20">M52/$M$56</f>
        <v>#DIV/0!</v>
      </c>
      <c r="O52" s="380" t="e">
        <f t="shared" ref="O52:O55" si="21">$O$9*N52</f>
        <v>#DIV/0!</v>
      </c>
      <c r="P52" s="555" t="e">
        <f t="shared" ref="P52:P55" si="22">O52/L52</f>
        <v>#DIV/0!</v>
      </c>
      <c r="R52" s="369"/>
      <c r="S52" s="370"/>
      <c r="U52" s="349"/>
    </row>
    <row r="53" spans="1:21" ht="30" customHeight="1">
      <c r="B53" s="662"/>
      <c r="C53" s="662"/>
      <c r="D53" s="352"/>
      <c r="E53" s="352"/>
      <c r="F53" s="358"/>
      <c r="G53" s="380"/>
      <c r="H53" s="367" t="e">
        <f t="shared" si="14"/>
        <v>#DIV/0!</v>
      </c>
      <c r="I53" s="380" t="e">
        <f t="shared" si="17"/>
        <v>#DIV/0!</v>
      </c>
      <c r="J53" s="368"/>
      <c r="K53" s="380">
        <f t="shared" si="18"/>
        <v>0</v>
      </c>
      <c r="L53" s="367"/>
      <c r="M53" s="380">
        <f t="shared" si="19"/>
        <v>0</v>
      </c>
      <c r="N53" s="381" t="e">
        <f t="shared" si="20"/>
        <v>#DIV/0!</v>
      </c>
      <c r="O53" s="380" t="e">
        <f t="shared" si="21"/>
        <v>#DIV/0!</v>
      </c>
      <c r="P53" s="555" t="e">
        <f t="shared" si="22"/>
        <v>#DIV/0!</v>
      </c>
      <c r="R53" s="369"/>
      <c r="S53" s="370"/>
      <c r="U53" s="349"/>
    </row>
    <row r="54" spans="1:21" ht="30" customHeight="1">
      <c r="B54" s="662"/>
      <c r="C54" s="662"/>
      <c r="D54" s="352"/>
      <c r="E54" s="352"/>
      <c r="F54" s="358"/>
      <c r="G54" s="380"/>
      <c r="H54" s="367" t="e">
        <f t="shared" si="14"/>
        <v>#DIV/0!</v>
      </c>
      <c r="I54" s="380" t="e">
        <f t="shared" si="17"/>
        <v>#DIV/0!</v>
      </c>
      <c r="J54" s="368"/>
      <c r="K54" s="380">
        <f t="shared" si="18"/>
        <v>0</v>
      </c>
      <c r="L54" s="367"/>
      <c r="M54" s="380">
        <f t="shared" si="19"/>
        <v>0</v>
      </c>
      <c r="N54" s="381" t="e">
        <f t="shared" si="20"/>
        <v>#DIV/0!</v>
      </c>
      <c r="O54" s="380" t="e">
        <f t="shared" si="21"/>
        <v>#DIV/0!</v>
      </c>
      <c r="P54" s="555" t="e">
        <f t="shared" si="22"/>
        <v>#DIV/0!</v>
      </c>
      <c r="R54" s="369"/>
      <c r="S54" s="370"/>
      <c r="U54" s="349"/>
    </row>
    <row r="55" spans="1:21" ht="30" customHeight="1">
      <c r="B55" s="662"/>
      <c r="C55" s="662"/>
      <c r="D55" s="352"/>
      <c r="E55" s="352"/>
      <c r="F55" s="358"/>
      <c r="G55" s="380"/>
      <c r="H55" s="367" t="e">
        <f t="shared" si="14"/>
        <v>#DIV/0!</v>
      </c>
      <c r="I55" s="380" t="e">
        <f t="shared" si="17"/>
        <v>#DIV/0!</v>
      </c>
      <c r="J55" s="368"/>
      <c r="K55" s="380">
        <f t="shared" si="18"/>
        <v>0</v>
      </c>
      <c r="L55" s="367"/>
      <c r="M55" s="380">
        <f t="shared" si="19"/>
        <v>0</v>
      </c>
      <c r="N55" s="381" t="e">
        <f t="shared" si="20"/>
        <v>#DIV/0!</v>
      </c>
      <c r="O55" s="380" t="e">
        <f t="shared" si="21"/>
        <v>#DIV/0!</v>
      </c>
      <c r="P55" s="555" t="e">
        <f t="shared" si="22"/>
        <v>#DIV/0!</v>
      </c>
      <c r="R55" s="369"/>
      <c r="S55" s="370"/>
      <c r="U55" s="349"/>
    </row>
    <row r="56" spans="1:21" ht="24" customHeight="1">
      <c r="A56" s="856" t="s">
        <v>513</v>
      </c>
      <c r="B56" s="856"/>
      <c r="C56" s="419"/>
      <c r="D56" s="556">
        <f>SUM(D11:D55)</f>
        <v>0</v>
      </c>
      <c r="E56" s="556">
        <f t="shared" ref="E56:P56" si="23">SUM(E11:E55)</f>
        <v>0</v>
      </c>
      <c r="F56" s="405"/>
      <c r="G56" s="556">
        <f t="shared" si="23"/>
        <v>0</v>
      </c>
      <c r="H56" s="556" t="e">
        <f t="shared" si="23"/>
        <v>#DIV/0!</v>
      </c>
      <c r="I56" s="556" t="e">
        <f t="shared" si="23"/>
        <v>#DIV/0!</v>
      </c>
      <c r="J56" s="556"/>
      <c r="K56" s="556">
        <f t="shared" si="23"/>
        <v>0</v>
      </c>
      <c r="L56" s="556"/>
      <c r="M56" s="556">
        <f t="shared" si="23"/>
        <v>0</v>
      </c>
      <c r="N56" s="677" t="e">
        <f t="shared" si="23"/>
        <v>#DIV/0!</v>
      </c>
      <c r="O56" s="556" t="e">
        <f t="shared" si="23"/>
        <v>#DIV/0!</v>
      </c>
      <c r="P56" s="556" t="e">
        <f t="shared" si="23"/>
        <v>#DIV/0!</v>
      </c>
      <c r="Q56" s="405"/>
      <c r="R56" s="376"/>
      <c r="S56" s="370"/>
    </row>
    <row r="57" spans="1:21" ht="15" customHeight="1">
      <c r="A57" s="375"/>
      <c r="B57" s="361"/>
      <c r="C57" s="361"/>
      <c r="D57" s="353"/>
      <c r="E57" s="356"/>
      <c r="F57" s="362"/>
      <c r="G57" s="366"/>
      <c r="H57" s="355"/>
      <c r="I57" s="366"/>
      <c r="J57" s="366"/>
      <c r="K57" s="366"/>
      <c r="L57" s="365"/>
      <c r="M57" s="366"/>
      <c r="N57" s="379"/>
      <c r="O57" s="366"/>
      <c r="R57" s="376"/>
      <c r="S57" s="370"/>
    </row>
    <row r="58" spans="1:21" ht="30" customHeight="1">
      <c r="A58" s="375"/>
      <c r="B58" s="361"/>
      <c r="C58" s="361"/>
      <c r="D58" s="353"/>
      <c r="E58" s="356"/>
      <c r="F58" s="362"/>
      <c r="G58" s="354"/>
      <c r="H58" s="355"/>
      <c r="I58" s="363"/>
      <c r="J58" s="363"/>
      <c r="K58" s="364"/>
      <c r="M58" s="365"/>
      <c r="N58" s="365"/>
      <c r="O58" s="366"/>
    </row>
    <row r="60" spans="1:21" ht="15.6">
      <c r="A60" s="371"/>
    </row>
    <row r="71" spans="7:7">
      <c r="G71" s="351" t="s">
        <v>1</v>
      </c>
    </row>
  </sheetData>
  <mergeCells count="6">
    <mergeCell ref="A2:O2"/>
    <mergeCell ref="L6:N6"/>
    <mergeCell ref="N7:P8"/>
    <mergeCell ref="A56:B56"/>
    <mergeCell ref="B3:F3"/>
    <mergeCell ref="F5:J6"/>
  </mergeCells>
  <dataValidations count="2">
    <dataValidation type="list" allowBlank="1" showInputMessage="1" showErrorMessage="1" sqref="C11:C55">
      <formula1>$T$34:$T$35</formula1>
    </dataValidation>
    <dataValidation type="list" allowBlank="1" showInputMessage="1" showErrorMessage="1" sqref="J11:J55">
      <formula1>$T$11:$T$12</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71"/>
  <sheetViews>
    <sheetView zoomScale="60" zoomScaleNormal="60" zoomScaleSheetLayoutView="40" workbookViewId="0"/>
  </sheetViews>
  <sheetFormatPr defaultColWidth="8.90625" defaultRowHeight="15"/>
  <cols>
    <col min="1" max="1" width="37.6328125" style="350" customWidth="1"/>
    <col min="2" max="2" width="16.36328125" style="351" customWidth="1"/>
    <col min="3" max="3" width="12.6328125" style="351" customWidth="1"/>
    <col min="4" max="4" width="9" style="351" customWidth="1"/>
    <col min="5" max="5" width="11.1796875" style="351" customWidth="1"/>
    <col min="6" max="6" width="10.1796875" style="372" customWidth="1"/>
    <col min="7" max="7" width="15.81640625" style="351" customWidth="1"/>
    <col min="8" max="8" width="10.08984375" style="351" customWidth="1"/>
    <col min="9" max="9" width="15.81640625" style="351" customWidth="1"/>
    <col min="10" max="10" width="12.08984375" style="351" customWidth="1"/>
    <col min="11" max="11" width="15.81640625" style="351" customWidth="1"/>
    <col min="12" max="12" width="15.1796875" style="351" customWidth="1"/>
    <col min="13" max="13" width="15.81640625" style="351" customWidth="1"/>
    <col min="14" max="14" width="15" style="351" customWidth="1"/>
    <col min="15" max="15" width="8.90625" style="308"/>
    <col min="16" max="16" width="11.1796875" style="308" bestFit="1" customWidth="1"/>
    <col min="17" max="17" width="10.54296875" style="308" customWidth="1"/>
    <col min="18" max="18" width="8.90625" style="308" hidden="1" customWidth="1"/>
    <col min="19" max="19" width="10.90625" style="308" bestFit="1" customWidth="1"/>
    <col min="20" max="16384" width="8.90625" style="308"/>
  </cols>
  <sheetData>
    <row r="1" spans="1:18" ht="18" customHeight="1">
      <c r="A1" s="371" t="str">
        <f>'Gen.Contr. Cert. of Actual Cost'!A1:D1</f>
        <v xml:space="preserve">Version 2018.2 </v>
      </c>
      <c r="B1" s="667"/>
      <c r="C1" s="667"/>
      <c r="D1" s="667"/>
      <c r="E1" s="667"/>
      <c r="G1" s="667"/>
      <c r="H1" s="667"/>
      <c r="I1" s="667"/>
      <c r="J1" s="667"/>
      <c r="K1" s="667"/>
      <c r="L1" s="667"/>
      <c r="M1" s="667"/>
      <c r="N1" s="667"/>
    </row>
    <row r="2" spans="1:18" ht="37.5" customHeight="1">
      <c r="A2" s="853" t="s">
        <v>610</v>
      </c>
      <c r="B2" s="853"/>
      <c r="C2" s="853"/>
      <c r="D2" s="853"/>
      <c r="E2" s="853"/>
      <c r="F2" s="853"/>
      <c r="G2" s="853"/>
      <c r="H2" s="853"/>
      <c r="I2" s="853"/>
      <c r="J2" s="853"/>
      <c r="K2" s="853"/>
      <c r="L2" s="853"/>
      <c r="M2" s="853"/>
    </row>
    <row r="3" spans="1:18" ht="20.100000000000001" customHeight="1">
      <c r="A3" s="359" t="s">
        <v>307</v>
      </c>
      <c r="B3" s="351">
        <f>'Mortgagor''s-LIHTC Cost Cert.'!B11</f>
        <v>0</v>
      </c>
      <c r="I3" s="373"/>
    </row>
    <row r="4" spans="1:18" ht="20.100000000000001" customHeight="1">
      <c r="A4" s="359" t="s">
        <v>505</v>
      </c>
      <c r="B4" s="351">
        <f>'Mortgagor''s-LIHTC Cost Cert.'!B12</f>
        <v>0</v>
      </c>
      <c r="I4" s="373"/>
      <c r="J4" s="360"/>
    </row>
    <row r="5" spans="1:18" ht="20.100000000000001" customHeight="1">
      <c r="A5" s="359" t="s">
        <v>506</v>
      </c>
      <c r="B5" s="351">
        <f>'Mortgagor''s-LIHTC Cost Cert.'!B14</f>
        <v>0</v>
      </c>
      <c r="E5" s="835"/>
      <c r="F5" s="835"/>
      <c r="G5" s="835"/>
      <c r="H5" s="835"/>
      <c r="I5" s="835"/>
      <c r="J5" s="360"/>
    </row>
    <row r="6" spans="1:18" ht="20.100000000000001" customHeight="1">
      <c r="A6" s="371"/>
      <c r="E6" s="835"/>
      <c r="F6" s="835"/>
      <c r="G6" s="835"/>
      <c r="H6" s="835"/>
      <c r="I6" s="835"/>
      <c r="J6" s="854"/>
      <c r="K6" s="854"/>
      <c r="L6" s="854"/>
    </row>
    <row r="7" spans="1:18" ht="20.100000000000001" customHeight="1">
      <c r="A7" s="371"/>
      <c r="I7" s="373"/>
      <c r="J7" s="360"/>
      <c r="L7" s="855" t="s">
        <v>548</v>
      </c>
      <c r="M7" s="855"/>
      <c r="N7" s="855"/>
    </row>
    <row r="8" spans="1:18" ht="15" customHeight="1">
      <c r="B8" s="373"/>
      <c r="C8" s="373"/>
      <c r="I8" s="373"/>
      <c r="J8" s="360"/>
      <c r="L8" s="855"/>
      <c r="M8" s="855"/>
      <c r="N8" s="855"/>
    </row>
    <row r="9" spans="1:18" ht="55.95" customHeight="1">
      <c r="B9" s="373"/>
      <c r="C9" s="373"/>
      <c r="I9" s="373"/>
      <c r="J9" s="365"/>
      <c r="K9" s="858"/>
      <c r="L9" s="858"/>
      <c r="M9" s="371" t="s">
        <v>688</v>
      </c>
      <c r="N9" s="366" t="e">
        <f>'Recapitulation Sheet'!I90</f>
        <v>#DIV/0!</v>
      </c>
    </row>
    <row r="10" spans="1:18" ht="60" customHeight="1">
      <c r="A10" s="34" t="s">
        <v>21</v>
      </c>
      <c r="B10" s="34" t="s">
        <v>512</v>
      </c>
      <c r="C10" s="34" t="s">
        <v>585</v>
      </c>
      <c r="D10" s="34" t="s">
        <v>507</v>
      </c>
      <c r="E10" s="34" t="s">
        <v>308</v>
      </c>
      <c r="F10" s="357" t="s">
        <v>312</v>
      </c>
      <c r="G10" s="34" t="s">
        <v>37</v>
      </c>
      <c r="H10" s="34" t="s">
        <v>509</v>
      </c>
      <c r="I10" s="35" t="s">
        <v>22</v>
      </c>
      <c r="J10" s="34" t="s">
        <v>510</v>
      </c>
      <c r="K10" s="34" t="s">
        <v>549</v>
      </c>
      <c r="L10" s="34" t="s">
        <v>511</v>
      </c>
      <c r="M10" s="34" t="s">
        <v>514</v>
      </c>
      <c r="N10" s="34" t="s">
        <v>550</v>
      </c>
    </row>
    <row r="11" spans="1:18" ht="30" customHeight="1">
      <c r="B11" s="662"/>
      <c r="C11" s="662"/>
      <c r="D11" s="352"/>
      <c r="E11" s="352"/>
      <c r="F11" s="358"/>
      <c r="G11" s="380"/>
      <c r="H11" s="367" t="e">
        <f>'Recapitulation Sheet'!H87</f>
        <v>#DIV/0!</v>
      </c>
      <c r="I11" s="380" t="e">
        <f>G11*H11</f>
        <v>#DIV/0!</v>
      </c>
      <c r="J11" s="367"/>
      <c r="K11" s="380" t="e">
        <f>I11*J11</f>
        <v>#DIV/0!</v>
      </c>
      <c r="L11" s="377" t="e">
        <f>K11/$K$56</f>
        <v>#DIV/0!</v>
      </c>
      <c r="M11" s="380" t="e">
        <f t="shared" ref="M11:M55" si="0">$N$9*L11</f>
        <v>#DIV/0!</v>
      </c>
      <c r="N11" s="555" t="e">
        <f>M11/J11</f>
        <v>#DIV/0!</v>
      </c>
      <c r="P11" s="369"/>
      <c r="Q11" s="370"/>
      <c r="R11" s="308" t="s">
        <v>557</v>
      </c>
    </row>
    <row r="12" spans="1:18" ht="30" customHeight="1">
      <c r="B12" s="662"/>
      <c r="C12" s="662"/>
      <c r="D12" s="352"/>
      <c r="E12" s="352"/>
      <c r="F12" s="358"/>
      <c r="G12" s="380"/>
      <c r="H12" s="367" t="e">
        <f>$H$11</f>
        <v>#DIV/0!</v>
      </c>
      <c r="I12" s="380" t="e">
        <f t="shared" ref="I12:I27" si="1">G12*H12</f>
        <v>#DIV/0!</v>
      </c>
      <c r="J12" s="367"/>
      <c r="K12" s="380" t="e">
        <f t="shared" ref="K12:K55" si="2">I12*J12</f>
        <v>#DIV/0!</v>
      </c>
      <c r="L12" s="377" t="e">
        <f t="shared" ref="L12:L55" si="3">K12/$K$56</f>
        <v>#DIV/0!</v>
      </c>
      <c r="M12" s="380" t="e">
        <f t="shared" si="0"/>
        <v>#DIV/0!</v>
      </c>
      <c r="N12" s="555" t="e">
        <f t="shared" ref="N12:N55" si="4">M12/J12</f>
        <v>#DIV/0!</v>
      </c>
      <c r="P12" s="369"/>
      <c r="Q12" s="370"/>
      <c r="R12" s="308" t="s">
        <v>558</v>
      </c>
    </row>
    <row r="13" spans="1:18" ht="30" customHeight="1">
      <c r="B13" s="662"/>
      <c r="C13" s="662"/>
      <c r="D13" s="352"/>
      <c r="E13" s="352"/>
      <c r="F13" s="358"/>
      <c r="G13" s="380"/>
      <c r="H13" s="367" t="e">
        <f t="shared" ref="H13:H31" si="5">$H$11</f>
        <v>#DIV/0!</v>
      </c>
      <c r="I13" s="380" t="e">
        <f t="shared" si="1"/>
        <v>#DIV/0!</v>
      </c>
      <c r="J13" s="367"/>
      <c r="K13" s="380" t="e">
        <f t="shared" si="2"/>
        <v>#DIV/0!</v>
      </c>
      <c r="L13" s="377" t="e">
        <f t="shared" si="3"/>
        <v>#DIV/0!</v>
      </c>
      <c r="M13" s="380" t="e">
        <f t="shared" si="0"/>
        <v>#DIV/0!</v>
      </c>
      <c r="N13" s="555" t="e">
        <f t="shared" si="4"/>
        <v>#DIV/0!</v>
      </c>
      <c r="P13" s="369"/>
      <c r="Q13" s="370"/>
    </row>
    <row r="14" spans="1:18" ht="30" customHeight="1">
      <c r="B14" s="662"/>
      <c r="C14" s="662"/>
      <c r="D14" s="352"/>
      <c r="E14" s="352"/>
      <c r="F14" s="358"/>
      <c r="G14" s="380"/>
      <c r="H14" s="367" t="e">
        <f t="shared" si="5"/>
        <v>#DIV/0!</v>
      </c>
      <c r="I14" s="380" t="e">
        <f t="shared" si="1"/>
        <v>#DIV/0!</v>
      </c>
      <c r="J14" s="367"/>
      <c r="K14" s="380" t="e">
        <f t="shared" si="2"/>
        <v>#DIV/0!</v>
      </c>
      <c r="L14" s="377" t="e">
        <f t="shared" si="3"/>
        <v>#DIV/0!</v>
      </c>
      <c r="M14" s="380" t="e">
        <f t="shared" si="0"/>
        <v>#DIV/0!</v>
      </c>
      <c r="N14" s="555" t="e">
        <f t="shared" si="4"/>
        <v>#DIV/0!</v>
      </c>
      <c r="P14" s="369"/>
      <c r="Q14" s="370"/>
    </row>
    <row r="15" spans="1:18" ht="30" customHeight="1">
      <c r="B15" s="662"/>
      <c r="C15" s="662"/>
      <c r="D15" s="352"/>
      <c r="E15" s="352"/>
      <c r="F15" s="358"/>
      <c r="G15" s="380"/>
      <c r="H15" s="367" t="e">
        <f t="shared" si="5"/>
        <v>#DIV/0!</v>
      </c>
      <c r="I15" s="380" t="e">
        <f t="shared" si="1"/>
        <v>#DIV/0!</v>
      </c>
      <c r="J15" s="367"/>
      <c r="K15" s="380" t="e">
        <f t="shared" si="2"/>
        <v>#DIV/0!</v>
      </c>
      <c r="L15" s="377" t="e">
        <f t="shared" si="3"/>
        <v>#DIV/0!</v>
      </c>
      <c r="M15" s="380" t="e">
        <f t="shared" si="0"/>
        <v>#DIV/0!</v>
      </c>
      <c r="N15" s="555" t="e">
        <f t="shared" si="4"/>
        <v>#DIV/0!</v>
      </c>
      <c r="P15" s="369"/>
      <c r="Q15" s="370"/>
    </row>
    <row r="16" spans="1:18" ht="30" customHeight="1">
      <c r="B16" s="662"/>
      <c r="C16" s="662"/>
      <c r="D16" s="352"/>
      <c r="E16" s="352"/>
      <c r="F16" s="358"/>
      <c r="G16" s="380"/>
      <c r="H16" s="367" t="e">
        <f t="shared" si="5"/>
        <v>#DIV/0!</v>
      </c>
      <c r="I16" s="380" t="e">
        <f t="shared" si="1"/>
        <v>#DIV/0!</v>
      </c>
      <c r="J16" s="367"/>
      <c r="K16" s="380" t="e">
        <f t="shared" si="2"/>
        <v>#DIV/0!</v>
      </c>
      <c r="L16" s="377" t="e">
        <f t="shared" si="3"/>
        <v>#DIV/0!</v>
      </c>
      <c r="M16" s="380" t="e">
        <f t="shared" si="0"/>
        <v>#DIV/0!</v>
      </c>
      <c r="N16" s="555" t="e">
        <f t="shared" si="4"/>
        <v>#DIV/0!</v>
      </c>
      <c r="P16" s="369"/>
      <c r="Q16" s="370"/>
    </row>
    <row r="17" spans="2:18" ht="30" customHeight="1">
      <c r="B17" s="662"/>
      <c r="C17" s="662"/>
      <c r="D17" s="352"/>
      <c r="E17" s="352"/>
      <c r="F17" s="358"/>
      <c r="G17" s="380"/>
      <c r="H17" s="367" t="e">
        <f t="shared" si="5"/>
        <v>#DIV/0!</v>
      </c>
      <c r="I17" s="380" t="e">
        <f t="shared" si="1"/>
        <v>#DIV/0!</v>
      </c>
      <c r="J17" s="367"/>
      <c r="K17" s="380" t="e">
        <f t="shared" si="2"/>
        <v>#DIV/0!</v>
      </c>
      <c r="L17" s="377" t="e">
        <f t="shared" si="3"/>
        <v>#DIV/0!</v>
      </c>
      <c r="M17" s="380" t="e">
        <f t="shared" si="0"/>
        <v>#DIV/0!</v>
      </c>
      <c r="N17" s="555" t="e">
        <f t="shared" si="4"/>
        <v>#DIV/0!</v>
      </c>
      <c r="P17" s="369"/>
      <c r="Q17" s="370"/>
    </row>
    <row r="18" spans="2:18" ht="30" customHeight="1">
      <c r="B18" s="662"/>
      <c r="C18" s="662"/>
      <c r="D18" s="352"/>
      <c r="E18" s="352"/>
      <c r="F18" s="358"/>
      <c r="G18" s="380"/>
      <c r="H18" s="367" t="e">
        <f t="shared" si="5"/>
        <v>#DIV/0!</v>
      </c>
      <c r="I18" s="380" t="e">
        <f t="shared" si="1"/>
        <v>#DIV/0!</v>
      </c>
      <c r="J18" s="367"/>
      <c r="K18" s="380" t="e">
        <f t="shared" si="2"/>
        <v>#DIV/0!</v>
      </c>
      <c r="L18" s="377" t="e">
        <f t="shared" si="3"/>
        <v>#DIV/0!</v>
      </c>
      <c r="M18" s="380" t="e">
        <f t="shared" si="0"/>
        <v>#DIV/0!</v>
      </c>
      <c r="N18" s="555" t="e">
        <f t="shared" si="4"/>
        <v>#DIV/0!</v>
      </c>
      <c r="P18" s="369"/>
      <c r="Q18" s="370"/>
    </row>
    <row r="19" spans="2:18" ht="30" customHeight="1">
      <c r="B19" s="662"/>
      <c r="C19" s="662"/>
      <c r="D19" s="352"/>
      <c r="E19" s="352"/>
      <c r="F19" s="358"/>
      <c r="G19" s="380"/>
      <c r="H19" s="367" t="e">
        <f t="shared" si="5"/>
        <v>#DIV/0!</v>
      </c>
      <c r="I19" s="380" t="e">
        <f t="shared" si="1"/>
        <v>#DIV/0!</v>
      </c>
      <c r="J19" s="367"/>
      <c r="K19" s="380" t="e">
        <f t="shared" si="2"/>
        <v>#DIV/0!</v>
      </c>
      <c r="L19" s="377" t="e">
        <f t="shared" si="3"/>
        <v>#DIV/0!</v>
      </c>
      <c r="M19" s="380" t="e">
        <f t="shared" si="0"/>
        <v>#DIV/0!</v>
      </c>
      <c r="N19" s="555" t="e">
        <f t="shared" si="4"/>
        <v>#DIV/0!</v>
      </c>
      <c r="P19" s="369"/>
      <c r="Q19" s="370"/>
    </row>
    <row r="20" spans="2:18" ht="30" customHeight="1">
      <c r="B20" s="662"/>
      <c r="C20" s="662"/>
      <c r="D20" s="352"/>
      <c r="E20" s="352"/>
      <c r="F20" s="358"/>
      <c r="G20" s="380"/>
      <c r="H20" s="367" t="e">
        <f t="shared" si="5"/>
        <v>#DIV/0!</v>
      </c>
      <c r="I20" s="380" t="e">
        <f t="shared" si="1"/>
        <v>#DIV/0!</v>
      </c>
      <c r="J20" s="367"/>
      <c r="K20" s="380" t="e">
        <f t="shared" si="2"/>
        <v>#DIV/0!</v>
      </c>
      <c r="L20" s="377" t="e">
        <f t="shared" si="3"/>
        <v>#DIV/0!</v>
      </c>
      <c r="M20" s="380" t="e">
        <f t="shared" si="0"/>
        <v>#DIV/0!</v>
      </c>
      <c r="N20" s="555" t="e">
        <f t="shared" si="4"/>
        <v>#DIV/0!</v>
      </c>
      <c r="P20" s="369"/>
      <c r="Q20" s="370"/>
    </row>
    <row r="21" spans="2:18" ht="30" customHeight="1">
      <c r="B21" s="662"/>
      <c r="C21" s="662"/>
      <c r="D21" s="352"/>
      <c r="E21" s="352"/>
      <c r="F21" s="358"/>
      <c r="G21" s="380"/>
      <c r="H21" s="367" t="e">
        <f t="shared" si="5"/>
        <v>#DIV/0!</v>
      </c>
      <c r="I21" s="380" t="e">
        <f t="shared" si="1"/>
        <v>#DIV/0!</v>
      </c>
      <c r="J21" s="367"/>
      <c r="K21" s="380" t="e">
        <f t="shared" si="2"/>
        <v>#DIV/0!</v>
      </c>
      <c r="L21" s="377" t="e">
        <f t="shared" si="3"/>
        <v>#DIV/0!</v>
      </c>
      <c r="M21" s="380" t="e">
        <f t="shared" si="0"/>
        <v>#DIV/0!</v>
      </c>
      <c r="N21" s="555" t="e">
        <f t="shared" si="4"/>
        <v>#DIV/0!</v>
      </c>
      <c r="P21" s="369"/>
      <c r="Q21" s="370"/>
    </row>
    <row r="22" spans="2:18" ht="30" customHeight="1">
      <c r="B22" s="662"/>
      <c r="C22" s="662"/>
      <c r="D22" s="352"/>
      <c r="E22" s="352"/>
      <c r="F22" s="358"/>
      <c r="G22" s="380"/>
      <c r="H22" s="367" t="e">
        <f t="shared" si="5"/>
        <v>#DIV/0!</v>
      </c>
      <c r="I22" s="380" t="e">
        <f t="shared" si="1"/>
        <v>#DIV/0!</v>
      </c>
      <c r="J22" s="367"/>
      <c r="K22" s="380" t="e">
        <f t="shared" si="2"/>
        <v>#DIV/0!</v>
      </c>
      <c r="L22" s="377" t="e">
        <f t="shared" si="3"/>
        <v>#DIV/0!</v>
      </c>
      <c r="M22" s="380" t="e">
        <f t="shared" si="0"/>
        <v>#DIV/0!</v>
      </c>
      <c r="N22" s="555" t="e">
        <f t="shared" si="4"/>
        <v>#DIV/0!</v>
      </c>
      <c r="P22" s="369"/>
      <c r="Q22" s="370"/>
    </row>
    <row r="23" spans="2:18" ht="30" customHeight="1">
      <c r="B23" s="662"/>
      <c r="C23" s="662"/>
      <c r="D23" s="352"/>
      <c r="E23" s="352"/>
      <c r="F23" s="358"/>
      <c r="G23" s="380"/>
      <c r="H23" s="367" t="e">
        <f t="shared" si="5"/>
        <v>#DIV/0!</v>
      </c>
      <c r="I23" s="380" t="e">
        <f t="shared" si="1"/>
        <v>#DIV/0!</v>
      </c>
      <c r="J23" s="367"/>
      <c r="K23" s="380" t="e">
        <f t="shared" si="2"/>
        <v>#DIV/0!</v>
      </c>
      <c r="L23" s="377" t="e">
        <f t="shared" si="3"/>
        <v>#DIV/0!</v>
      </c>
      <c r="M23" s="380" t="e">
        <f t="shared" si="0"/>
        <v>#DIV/0!</v>
      </c>
      <c r="N23" s="555" t="e">
        <f t="shared" si="4"/>
        <v>#DIV/0!</v>
      </c>
      <c r="P23" s="369"/>
      <c r="Q23" s="370"/>
    </row>
    <row r="24" spans="2:18" ht="30" customHeight="1">
      <c r="B24" s="662"/>
      <c r="C24" s="662"/>
      <c r="D24" s="352"/>
      <c r="E24" s="352"/>
      <c r="F24" s="358"/>
      <c r="G24" s="380"/>
      <c r="H24" s="367" t="e">
        <f t="shared" si="5"/>
        <v>#DIV/0!</v>
      </c>
      <c r="I24" s="380" t="e">
        <f t="shared" si="1"/>
        <v>#DIV/0!</v>
      </c>
      <c r="J24" s="367"/>
      <c r="K24" s="380" t="e">
        <f t="shared" si="2"/>
        <v>#DIV/0!</v>
      </c>
      <c r="L24" s="377" t="e">
        <f t="shared" si="3"/>
        <v>#DIV/0!</v>
      </c>
      <c r="M24" s="380" t="e">
        <f t="shared" si="0"/>
        <v>#DIV/0!</v>
      </c>
      <c r="N24" s="555" t="e">
        <f t="shared" si="4"/>
        <v>#DIV/0!</v>
      </c>
      <c r="P24" s="369"/>
      <c r="Q24" s="370"/>
    </row>
    <row r="25" spans="2:18" ht="30" customHeight="1">
      <c r="B25" s="662"/>
      <c r="C25" s="662"/>
      <c r="D25" s="352"/>
      <c r="E25" s="352"/>
      <c r="F25" s="358"/>
      <c r="G25" s="380"/>
      <c r="H25" s="367" t="e">
        <f t="shared" si="5"/>
        <v>#DIV/0!</v>
      </c>
      <c r="I25" s="380" t="e">
        <f t="shared" si="1"/>
        <v>#DIV/0!</v>
      </c>
      <c r="J25" s="367"/>
      <c r="K25" s="380" t="e">
        <f t="shared" si="2"/>
        <v>#DIV/0!</v>
      </c>
      <c r="L25" s="377" t="e">
        <f t="shared" si="3"/>
        <v>#DIV/0!</v>
      </c>
      <c r="M25" s="380" t="e">
        <f t="shared" si="0"/>
        <v>#DIV/0!</v>
      </c>
      <c r="N25" s="555" t="e">
        <f t="shared" si="4"/>
        <v>#DIV/0!</v>
      </c>
      <c r="P25" s="369"/>
      <c r="Q25" s="370"/>
    </row>
    <row r="26" spans="2:18" ht="30" customHeight="1">
      <c r="B26" s="662"/>
      <c r="C26" s="662"/>
      <c r="D26" s="352"/>
      <c r="E26" s="352"/>
      <c r="F26" s="358"/>
      <c r="G26" s="380"/>
      <c r="H26" s="367" t="e">
        <f t="shared" si="5"/>
        <v>#DIV/0!</v>
      </c>
      <c r="I26" s="380" t="e">
        <f t="shared" si="1"/>
        <v>#DIV/0!</v>
      </c>
      <c r="J26" s="367"/>
      <c r="K26" s="380" t="e">
        <f t="shared" si="2"/>
        <v>#DIV/0!</v>
      </c>
      <c r="L26" s="377" t="e">
        <f t="shared" si="3"/>
        <v>#DIV/0!</v>
      </c>
      <c r="M26" s="380" t="e">
        <f t="shared" si="0"/>
        <v>#DIV/0!</v>
      </c>
      <c r="N26" s="555" t="e">
        <f t="shared" si="4"/>
        <v>#DIV/0!</v>
      </c>
      <c r="P26" s="369"/>
      <c r="Q26" s="370"/>
    </row>
    <row r="27" spans="2:18" ht="30" customHeight="1">
      <c r="B27" s="662"/>
      <c r="C27" s="662"/>
      <c r="D27" s="352"/>
      <c r="E27" s="352"/>
      <c r="F27" s="358"/>
      <c r="G27" s="380"/>
      <c r="H27" s="367" t="e">
        <f t="shared" si="5"/>
        <v>#DIV/0!</v>
      </c>
      <c r="I27" s="380" t="e">
        <f t="shared" si="1"/>
        <v>#DIV/0!</v>
      </c>
      <c r="J27" s="367"/>
      <c r="K27" s="380" t="e">
        <f t="shared" si="2"/>
        <v>#DIV/0!</v>
      </c>
      <c r="L27" s="377" t="e">
        <f t="shared" si="3"/>
        <v>#DIV/0!</v>
      </c>
      <c r="M27" s="380" t="e">
        <f t="shared" si="0"/>
        <v>#DIV/0!</v>
      </c>
      <c r="N27" s="555" t="e">
        <f t="shared" si="4"/>
        <v>#DIV/0!</v>
      </c>
      <c r="P27" s="369"/>
      <c r="Q27" s="370"/>
    </row>
    <row r="28" spans="2:18" ht="30" customHeight="1">
      <c r="B28" s="662"/>
      <c r="C28" s="662"/>
      <c r="D28" s="352"/>
      <c r="E28" s="352"/>
      <c r="F28" s="358"/>
      <c r="G28" s="380"/>
      <c r="H28" s="367" t="e">
        <f t="shared" si="5"/>
        <v>#DIV/0!</v>
      </c>
      <c r="I28" s="380" t="e">
        <f t="shared" ref="I28:I37" si="6">G28*H28</f>
        <v>#DIV/0!</v>
      </c>
      <c r="J28" s="367"/>
      <c r="K28" s="380" t="e">
        <f t="shared" si="2"/>
        <v>#DIV/0!</v>
      </c>
      <c r="L28" s="377" t="e">
        <f t="shared" si="3"/>
        <v>#DIV/0!</v>
      </c>
      <c r="M28" s="380" t="e">
        <f t="shared" si="0"/>
        <v>#DIV/0!</v>
      </c>
      <c r="N28" s="555" t="e">
        <f t="shared" si="4"/>
        <v>#DIV/0!</v>
      </c>
      <c r="P28" s="369"/>
      <c r="Q28" s="370"/>
    </row>
    <row r="29" spans="2:18" ht="30" customHeight="1">
      <c r="B29" s="662"/>
      <c r="C29" s="662"/>
      <c r="D29" s="352"/>
      <c r="E29" s="352"/>
      <c r="F29" s="358"/>
      <c r="G29" s="380"/>
      <c r="H29" s="367" t="e">
        <f t="shared" si="5"/>
        <v>#DIV/0!</v>
      </c>
      <c r="I29" s="380" t="e">
        <f t="shared" si="6"/>
        <v>#DIV/0!</v>
      </c>
      <c r="J29" s="367"/>
      <c r="K29" s="380" t="e">
        <f t="shared" si="2"/>
        <v>#DIV/0!</v>
      </c>
      <c r="L29" s="377" t="e">
        <f t="shared" si="3"/>
        <v>#DIV/0!</v>
      </c>
      <c r="M29" s="380" t="e">
        <f t="shared" si="0"/>
        <v>#DIV/0!</v>
      </c>
      <c r="N29" s="555" t="e">
        <f t="shared" si="4"/>
        <v>#DIV/0!</v>
      </c>
      <c r="P29" s="369"/>
      <c r="Q29" s="370"/>
    </row>
    <row r="30" spans="2:18" ht="30" customHeight="1">
      <c r="B30" s="662"/>
      <c r="C30" s="662"/>
      <c r="D30" s="352"/>
      <c r="E30" s="352"/>
      <c r="F30" s="358"/>
      <c r="G30" s="380"/>
      <c r="H30" s="367" t="e">
        <f t="shared" si="5"/>
        <v>#DIV/0!</v>
      </c>
      <c r="I30" s="380" t="e">
        <f t="shared" si="6"/>
        <v>#DIV/0!</v>
      </c>
      <c r="J30" s="367"/>
      <c r="K30" s="380" t="e">
        <f t="shared" si="2"/>
        <v>#DIV/0!</v>
      </c>
      <c r="L30" s="377" t="e">
        <f t="shared" si="3"/>
        <v>#DIV/0!</v>
      </c>
      <c r="M30" s="380" t="e">
        <f t="shared" si="0"/>
        <v>#DIV/0!</v>
      </c>
      <c r="N30" s="555" t="e">
        <f t="shared" si="4"/>
        <v>#DIV/0!</v>
      </c>
      <c r="P30" s="369"/>
      <c r="Q30" s="370"/>
    </row>
    <row r="31" spans="2:18" ht="30" customHeight="1">
      <c r="B31" s="662"/>
      <c r="C31" s="662"/>
      <c r="D31" s="352"/>
      <c r="E31" s="352"/>
      <c r="F31" s="358"/>
      <c r="G31" s="380"/>
      <c r="H31" s="367" t="e">
        <f t="shared" si="5"/>
        <v>#DIV/0!</v>
      </c>
      <c r="I31" s="380" t="e">
        <f t="shared" si="6"/>
        <v>#DIV/0!</v>
      </c>
      <c r="J31" s="367"/>
      <c r="K31" s="380" t="e">
        <f t="shared" si="2"/>
        <v>#DIV/0!</v>
      </c>
      <c r="L31" s="377" t="e">
        <f t="shared" si="3"/>
        <v>#DIV/0!</v>
      </c>
      <c r="M31" s="380" t="e">
        <f t="shared" si="0"/>
        <v>#DIV/0!</v>
      </c>
      <c r="N31" s="555" t="e">
        <f t="shared" si="4"/>
        <v>#DIV/0!</v>
      </c>
      <c r="P31" s="369"/>
      <c r="Q31" s="370"/>
    </row>
    <row r="32" spans="2:18" ht="30" customHeight="1">
      <c r="B32" s="662"/>
      <c r="C32" s="662"/>
      <c r="D32" s="352"/>
      <c r="E32" s="352"/>
      <c r="F32" s="358"/>
      <c r="G32" s="380"/>
      <c r="H32" s="367" t="e">
        <f>$H$11</f>
        <v>#DIV/0!</v>
      </c>
      <c r="I32" s="380" t="e">
        <f t="shared" si="6"/>
        <v>#DIV/0!</v>
      </c>
      <c r="J32" s="367"/>
      <c r="K32" s="380" t="e">
        <f t="shared" si="2"/>
        <v>#DIV/0!</v>
      </c>
      <c r="L32" s="377" t="e">
        <f t="shared" si="3"/>
        <v>#DIV/0!</v>
      </c>
      <c r="M32" s="380" t="e">
        <f t="shared" si="0"/>
        <v>#DIV/0!</v>
      </c>
      <c r="N32" s="555" t="e">
        <f t="shared" si="4"/>
        <v>#DIV/0!</v>
      </c>
      <c r="P32" s="369"/>
      <c r="Q32" s="370"/>
      <c r="R32" s="308" t="s">
        <v>558</v>
      </c>
    </row>
    <row r="33" spans="2:19" ht="30" customHeight="1">
      <c r="B33" s="662"/>
      <c r="C33" s="662"/>
      <c r="D33" s="352"/>
      <c r="E33" s="352"/>
      <c r="F33" s="358"/>
      <c r="G33" s="380"/>
      <c r="H33" s="367" t="e">
        <f t="shared" ref="H33:H55" si="7">$H$11</f>
        <v>#DIV/0!</v>
      </c>
      <c r="I33" s="380" t="e">
        <f t="shared" si="6"/>
        <v>#DIV/0!</v>
      </c>
      <c r="J33" s="367"/>
      <c r="K33" s="380" t="e">
        <f t="shared" si="2"/>
        <v>#DIV/0!</v>
      </c>
      <c r="L33" s="377" t="e">
        <f t="shared" si="3"/>
        <v>#DIV/0!</v>
      </c>
      <c r="M33" s="380" t="e">
        <f t="shared" si="0"/>
        <v>#DIV/0!</v>
      </c>
      <c r="N33" s="555" t="e">
        <f t="shared" si="4"/>
        <v>#DIV/0!</v>
      </c>
      <c r="P33" s="369"/>
      <c r="Q33" s="370"/>
    </row>
    <row r="34" spans="2:19" ht="30" customHeight="1">
      <c r="B34" s="662"/>
      <c r="C34" s="662"/>
      <c r="D34" s="352"/>
      <c r="E34" s="352"/>
      <c r="F34" s="358"/>
      <c r="G34" s="380"/>
      <c r="H34" s="367" t="e">
        <f t="shared" si="7"/>
        <v>#DIV/0!</v>
      </c>
      <c r="I34" s="380" t="e">
        <f t="shared" si="6"/>
        <v>#DIV/0!</v>
      </c>
      <c r="J34" s="367"/>
      <c r="K34" s="380" t="e">
        <f t="shared" si="2"/>
        <v>#DIV/0!</v>
      </c>
      <c r="L34" s="377" t="e">
        <f t="shared" si="3"/>
        <v>#DIV/0!</v>
      </c>
      <c r="M34" s="380" t="e">
        <f t="shared" si="0"/>
        <v>#DIV/0!</v>
      </c>
      <c r="N34" s="555" t="e">
        <f t="shared" si="4"/>
        <v>#DIV/0!</v>
      </c>
      <c r="P34" s="369"/>
      <c r="Q34" s="370"/>
      <c r="R34" s="308" t="s">
        <v>583</v>
      </c>
    </row>
    <row r="35" spans="2:19" ht="30" customHeight="1">
      <c r="B35" s="662"/>
      <c r="C35" s="662"/>
      <c r="D35" s="352"/>
      <c r="E35" s="352"/>
      <c r="F35" s="358"/>
      <c r="G35" s="380"/>
      <c r="H35" s="367" t="e">
        <f t="shared" si="7"/>
        <v>#DIV/0!</v>
      </c>
      <c r="I35" s="380" t="e">
        <f t="shared" si="6"/>
        <v>#DIV/0!</v>
      </c>
      <c r="J35" s="367"/>
      <c r="K35" s="380" t="e">
        <f t="shared" si="2"/>
        <v>#DIV/0!</v>
      </c>
      <c r="L35" s="377" t="e">
        <f t="shared" si="3"/>
        <v>#DIV/0!</v>
      </c>
      <c r="M35" s="380" t="e">
        <f t="shared" si="0"/>
        <v>#DIV/0!</v>
      </c>
      <c r="N35" s="555" t="e">
        <f t="shared" si="4"/>
        <v>#DIV/0!</v>
      </c>
      <c r="P35" s="369"/>
      <c r="Q35" s="370"/>
      <c r="R35" s="308" t="s">
        <v>584</v>
      </c>
    </row>
    <row r="36" spans="2:19" ht="30" customHeight="1">
      <c r="B36" s="662"/>
      <c r="C36" s="662"/>
      <c r="D36" s="352"/>
      <c r="E36" s="352"/>
      <c r="F36" s="358"/>
      <c r="G36" s="380"/>
      <c r="H36" s="367" t="e">
        <f t="shared" si="7"/>
        <v>#DIV/0!</v>
      </c>
      <c r="I36" s="380" t="e">
        <f t="shared" si="6"/>
        <v>#DIV/0!</v>
      </c>
      <c r="J36" s="367"/>
      <c r="K36" s="380" t="e">
        <f t="shared" si="2"/>
        <v>#DIV/0!</v>
      </c>
      <c r="L36" s="377" t="e">
        <f t="shared" si="3"/>
        <v>#DIV/0!</v>
      </c>
      <c r="M36" s="380" t="e">
        <f t="shared" si="0"/>
        <v>#DIV/0!</v>
      </c>
      <c r="N36" s="555" t="e">
        <f t="shared" si="4"/>
        <v>#DIV/0!</v>
      </c>
      <c r="P36" s="369"/>
      <c r="Q36" s="370"/>
    </row>
    <row r="37" spans="2:19" ht="30" customHeight="1">
      <c r="B37" s="662"/>
      <c r="C37" s="662"/>
      <c r="D37" s="352"/>
      <c r="E37" s="352"/>
      <c r="F37" s="358"/>
      <c r="G37" s="380"/>
      <c r="H37" s="367" t="e">
        <f t="shared" si="7"/>
        <v>#DIV/0!</v>
      </c>
      <c r="I37" s="380" t="e">
        <f t="shared" si="6"/>
        <v>#DIV/0!</v>
      </c>
      <c r="J37" s="367"/>
      <c r="K37" s="380" t="e">
        <f t="shared" si="2"/>
        <v>#DIV/0!</v>
      </c>
      <c r="L37" s="377" t="e">
        <f t="shared" si="3"/>
        <v>#DIV/0!</v>
      </c>
      <c r="M37" s="380" t="e">
        <f t="shared" si="0"/>
        <v>#DIV/0!</v>
      </c>
      <c r="N37" s="555" t="e">
        <f t="shared" si="4"/>
        <v>#DIV/0!</v>
      </c>
      <c r="P37" s="369"/>
      <c r="Q37" s="370"/>
    </row>
    <row r="38" spans="2:19" ht="30" customHeight="1">
      <c r="B38" s="662"/>
      <c r="C38" s="662"/>
      <c r="D38" s="352"/>
      <c r="E38" s="352"/>
      <c r="F38" s="358"/>
      <c r="G38" s="380"/>
      <c r="H38" s="367" t="e">
        <f t="shared" si="7"/>
        <v>#DIV/0!</v>
      </c>
      <c r="I38" s="380" t="e">
        <f t="shared" ref="I38:I55" si="8">G38*H38</f>
        <v>#DIV/0!</v>
      </c>
      <c r="J38" s="367"/>
      <c r="K38" s="380" t="e">
        <f t="shared" si="2"/>
        <v>#DIV/0!</v>
      </c>
      <c r="L38" s="377" t="e">
        <f t="shared" si="3"/>
        <v>#DIV/0!</v>
      </c>
      <c r="M38" s="380" t="e">
        <f t="shared" si="0"/>
        <v>#DIV/0!</v>
      </c>
      <c r="N38" s="555" t="e">
        <f t="shared" si="4"/>
        <v>#DIV/0!</v>
      </c>
      <c r="P38" s="369"/>
      <c r="Q38" s="370"/>
    </row>
    <row r="39" spans="2:19" ht="30" customHeight="1">
      <c r="B39" s="662"/>
      <c r="C39" s="662"/>
      <c r="D39" s="352"/>
      <c r="E39" s="352"/>
      <c r="F39" s="358"/>
      <c r="G39" s="380"/>
      <c r="H39" s="367" t="e">
        <f t="shared" si="7"/>
        <v>#DIV/0!</v>
      </c>
      <c r="I39" s="380" t="e">
        <f t="shared" si="8"/>
        <v>#DIV/0!</v>
      </c>
      <c r="J39" s="367"/>
      <c r="K39" s="380" t="e">
        <f t="shared" si="2"/>
        <v>#DIV/0!</v>
      </c>
      <c r="L39" s="377" t="e">
        <f t="shared" si="3"/>
        <v>#DIV/0!</v>
      </c>
      <c r="M39" s="380" t="e">
        <f t="shared" si="0"/>
        <v>#DIV/0!</v>
      </c>
      <c r="N39" s="555" t="e">
        <f t="shared" si="4"/>
        <v>#DIV/0!</v>
      </c>
      <c r="P39" s="369"/>
      <c r="Q39" s="370"/>
    </row>
    <row r="40" spans="2:19" ht="30" customHeight="1">
      <c r="B40" s="662"/>
      <c r="C40" s="662"/>
      <c r="D40" s="352"/>
      <c r="E40" s="352"/>
      <c r="F40" s="358"/>
      <c r="G40" s="380"/>
      <c r="H40" s="367" t="e">
        <f t="shared" si="7"/>
        <v>#DIV/0!</v>
      </c>
      <c r="I40" s="380" t="e">
        <f t="shared" si="8"/>
        <v>#DIV/0!</v>
      </c>
      <c r="J40" s="367"/>
      <c r="K40" s="380" t="e">
        <f t="shared" si="2"/>
        <v>#DIV/0!</v>
      </c>
      <c r="L40" s="377" t="e">
        <f t="shared" si="3"/>
        <v>#DIV/0!</v>
      </c>
      <c r="M40" s="380" t="e">
        <f t="shared" si="0"/>
        <v>#DIV/0!</v>
      </c>
      <c r="N40" s="555" t="e">
        <f t="shared" si="4"/>
        <v>#DIV/0!</v>
      </c>
      <c r="P40" s="369"/>
      <c r="Q40" s="370"/>
    </row>
    <row r="41" spans="2:19" ht="30" customHeight="1">
      <c r="B41" s="662"/>
      <c r="C41" s="662"/>
      <c r="D41" s="352"/>
      <c r="E41" s="352"/>
      <c r="F41" s="358"/>
      <c r="G41" s="380"/>
      <c r="H41" s="367" t="e">
        <f t="shared" si="7"/>
        <v>#DIV/0!</v>
      </c>
      <c r="I41" s="380" t="e">
        <f t="shared" si="8"/>
        <v>#DIV/0!</v>
      </c>
      <c r="J41" s="367"/>
      <c r="K41" s="380" t="e">
        <f t="shared" si="2"/>
        <v>#DIV/0!</v>
      </c>
      <c r="L41" s="377" t="e">
        <f t="shared" si="3"/>
        <v>#DIV/0!</v>
      </c>
      <c r="M41" s="380" t="e">
        <f t="shared" si="0"/>
        <v>#DIV/0!</v>
      </c>
      <c r="N41" s="555" t="e">
        <f t="shared" si="4"/>
        <v>#DIV/0!</v>
      </c>
      <c r="P41" s="369"/>
      <c r="Q41" s="370"/>
    </row>
    <row r="42" spans="2:19" ht="30" customHeight="1">
      <c r="B42" s="662"/>
      <c r="C42" s="662"/>
      <c r="D42" s="352"/>
      <c r="E42" s="352"/>
      <c r="F42" s="358"/>
      <c r="G42" s="380"/>
      <c r="H42" s="367" t="e">
        <f t="shared" si="7"/>
        <v>#DIV/0!</v>
      </c>
      <c r="I42" s="380" t="e">
        <f t="shared" si="8"/>
        <v>#DIV/0!</v>
      </c>
      <c r="J42" s="367"/>
      <c r="K42" s="380" t="e">
        <f t="shared" si="2"/>
        <v>#DIV/0!</v>
      </c>
      <c r="L42" s="377" t="e">
        <f t="shared" si="3"/>
        <v>#DIV/0!</v>
      </c>
      <c r="M42" s="380" t="e">
        <f t="shared" si="0"/>
        <v>#DIV/0!</v>
      </c>
      <c r="N42" s="555" t="e">
        <f t="shared" si="4"/>
        <v>#DIV/0!</v>
      </c>
      <c r="P42" s="369"/>
      <c r="Q42" s="370"/>
    </row>
    <row r="43" spans="2:19" ht="30" customHeight="1">
      <c r="B43" s="662"/>
      <c r="C43" s="662"/>
      <c r="D43" s="352"/>
      <c r="E43" s="352"/>
      <c r="F43" s="358"/>
      <c r="G43" s="380"/>
      <c r="H43" s="367" t="e">
        <f t="shared" si="7"/>
        <v>#DIV/0!</v>
      </c>
      <c r="I43" s="380" t="e">
        <f t="shared" si="8"/>
        <v>#DIV/0!</v>
      </c>
      <c r="J43" s="367"/>
      <c r="K43" s="380" t="e">
        <f t="shared" si="2"/>
        <v>#DIV/0!</v>
      </c>
      <c r="L43" s="377" t="e">
        <f t="shared" si="3"/>
        <v>#DIV/0!</v>
      </c>
      <c r="M43" s="380" t="e">
        <f t="shared" si="0"/>
        <v>#DIV/0!</v>
      </c>
      <c r="N43" s="555" t="e">
        <f t="shared" si="4"/>
        <v>#DIV/0!</v>
      </c>
      <c r="P43" s="369"/>
      <c r="Q43" s="370"/>
    </row>
    <row r="44" spans="2:19" ht="30" customHeight="1">
      <c r="B44" s="662"/>
      <c r="C44" s="662"/>
      <c r="D44" s="352"/>
      <c r="E44" s="352"/>
      <c r="F44" s="358"/>
      <c r="G44" s="380"/>
      <c r="H44" s="367" t="e">
        <f t="shared" si="7"/>
        <v>#DIV/0!</v>
      </c>
      <c r="I44" s="380" t="e">
        <f t="shared" si="8"/>
        <v>#DIV/0!</v>
      </c>
      <c r="J44" s="367"/>
      <c r="K44" s="380" t="e">
        <f t="shared" si="2"/>
        <v>#DIV/0!</v>
      </c>
      <c r="L44" s="377" t="e">
        <f t="shared" si="3"/>
        <v>#DIV/0!</v>
      </c>
      <c r="M44" s="380" t="e">
        <f t="shared" si="0"/>
        <v>#DIV/0!</v>
      </c>
      <c r="N44" s="555" t="e">
        <f t="shared" si="4"/>
        <v>#DIV/0!</v>
      </c>
      <c r="P44" s="369"/>
      <c r="Q44" s="370"/>
    </row>
    <row r="45" spans="2:19" ht="30" customHeight="1">
      <c r="B45" s="662"/>
      <c r="C45" s="662"/>
      <c r="D45" s="352"/>
      <c r="E45" s="352"/>
      <c r="F45" s="358"/>
      <c r="G45" s="380"/>
      <c r="H45" s="367" t="e">
        <f t="shared" si="7"/>
        <v>#DIV/0!</v>
      </c>
      <c r="I45" s="380" t="e">
        <f t="shared" si="8"/>
        <v>#DIV/0!</v>
      </c>
      <c r="J45" s="367"/>
      <c r="K45" s="380" t="e">
        <f t="shared" si="2"/>
        <v>#DIV/0!</v>
      </c>
      <c r="L45" s="377" t="e">
        <f t="shared" si="3"/>
        <v>#DIV/0!</v>
      </c>
      <c r="M45" s="380" t="e">
        <f t="shared" si="0"/>
        <v>#DIV/0!</v>
      </c>
      <c r="N45" s="555" t="e">
        <f t="shared" si="4"/>
        <v>#DIV/0!</v>
      </c>
      <c r="P45" s="369"/>
      <c r="Q45" s="370"/>
    </row>
    <row r="46" spans="2:19" ht="30" customHeight="1">
      <c r="B46" s="662"/>
      <c r="C46" s="662"/>
      <c r="D46" s="352"/>
      <c r="E46" s="352"/>
      <c r="F46" s="358"/>
      <c r="G46" s="380"/>
      <c r="H46" s="367" t="e">
        <f t="shared" si="7"/>
        <v>#DIV/0!</v>
      </c>
      <c r="I46" s="380" t="e">
        <f t="shared" si="8"/>
        <v>#DIV/0!</v>
      </c>
      <c r="J46" s="367"/>
      <c r="K46" s="380" t="e">
        <f t="shared" si="2"/>
        <v>#DIV/0!</v>
      </c>
      <c r="L46" s="377" t="e">
        <f t="shared" si="3"/>
        <v>#DIV/0!</v>
      </c>
      <c r="M46" s="380" t="e">
        <f t="shared" si="0"/>
        <v>#DIV/0!</v>
      </c>
      <c r="N46" s="555" t="e">
        <f t="shared" si="4"/>
        <v>#DIV/0!</v>
      </c>
      <c r="P46" s="369"/>
      <c r="Q46" s="370"/>
      <c r="S46" s="349"/>
    </row>
    <row r="47" spans="2:19" ht="30" customHeight="1">
      <c r="B47" s="662"/>
      <c r="C47" s="662"/>
      <c r="D47" s="352"/>
      <c r="E47" s="352"/>
      <c r="F47" s="358"/>
      <c r="G47" s="380"/>
      <c r="H47" s="367" t="e">
        <f t="shared" si="7"/>
        <v>#DIV/0!</v>
      </c>
      <c r="I47" s="380" t="e">
        <f t="shared" si="8"/>
        <v>#DIV/0!</v>
      </c>
      <c r="J47" s="367"/>
      <c r="K47" s="380" t="e">
        <f t="shared" si="2"/>
        <v>#DIV/0!</v>
      </c>
      <c r="L47" s="377" t="e">
        <f t="shared" si="3"/>
        <v>#DIV/0!</v>
      </c>
      <c r="M47" s="380" t="e">
        <f t="shared" si="0"/>
        <v>#DIV/0!</v>
      </c>
      <c r="N47" s="555" t="e">
        <f t="shared" si="4"/>
        <v>#DIV/0!</v>
      </c>
      <c r="P47" s="369"/>
      <c r="Q47" s="370"/>
      <c r="S47" s="349"/>
    </row>
    <row r="48" spans="2:19" ht="30" customHeight="1">
      <c r="B48" s="662"/>
      <c r="C48" s="662"/>
      <c r="D48" s="352"/>
      <c r="E48" s="352"/>
      <c r="F48" s="358"/>
      <c r="G48" s="380"/>
      <c r="H48" s="367" t="e">
        <f t="shared" si="7"/>
        <v>#DIV/0!</v>
      </c>
      <c r="I48" s="380" t="e">
        <f t="shared" si="8"/>
        <v>#DIV/0!</v>
      </c>
      <c r="J48" s="367"/>
      <c r="K48" s="380" t="e">
        <f t="shared" si="2"/>
        <v>#DIV/0!</v>
      </c>
      <c r="L48" s="377" t="e">
        <f t="shared" si="3"/>
        <v>#DIV/0!</v>
      </c>
      <c r="M48" s="380" t="e">
        <f t="shared" si="0"/>
        <v>#DIV/0!</v>
      </c>
      <c r="N48" s="555" t="e">
        <f t="shared" si="4"/>
        <v>#DIV/0!</v>
      </c>
      <c r="P48" s="369"/>
      <c r="Q48" s="370"/>
      <c r="S48" s="349"/>
    </row>
    <row r="49" spans="1:19" ht="30" customHeight="1">
      <c r="B49" s="662"/>
      <c r="C49" s="662"/>
      <c r="D49" s="352"/>
      <c r="E49" s="352"/>
      <c r="F49" s="358"/>
      <c r="G49" s="380"/>
      <c r="H49" s="367" t="e">
        <f t="shared" si="7"/>
        <v>#DIV/0!</v>
      </c>
      <c r="I49" s="380" t="e">
        <f t="shared" si="8"/>
        <v>#DIV/0!</v>
      </c>
      <c r="J49" s="367"/>
      <c r="K49" s="380" t="e">
        <f t="shared" si="2"/>
        <v>#DIV/0!</v>
      </c>
      <c r="L49" s="377" t="e">
        <f t="shared" si="3"/>
        <v>#DIV/0!</v>
      </c>
      <c r="M49" s="380" t="e">
        <f t="shared" si="0"/>
        <v>#DIV/0!</v>
      </c>
      <c r="N49" s="555" t="e">
        <f t="shared" si="4"/>
        <v>#DIV/0!</v>
      </c>
      <c r="P49" s="369"/>
      <c r="Q49" s="370"/>
      <c r="S49" s="349"/>
    </row>
    <row r="50" spans="1:19" ht="30" customHeight="1">
      <c r="B50" s="662"/>
      <c r="C50" s="662"/>
      <c r="D50" s="352"/>
      <c r="E50" s="352"/>
      <c r="F50" s="358"/>
      <c r="G50" s="380"/>
      <c r="H50" s="367" t="e">
        <f t="shared" si="7"/>
        <v>#DIV/0!</v>
      </c>
      <c r="I50" s="380" t="e">
        <f t="shared" si="8"/>
        <v>#DIV/0!</v>
      </c>
      <c r="J50" s="367"/>
      <c r="K50" s="380" t="e">
        <f t="shared" si="2"/>
        <v>#DIV/0!</v>
      </c>
      <c r="L50" s="377" t="e">
        <f t="shared" si="3"/>
        <v>#DIV/0!</v>
      </c>
      <c r="M50" s="380" t="e">
        <f t="shared" si="0"/>
        <v>#DIV/0!</v>
      </c>
      <c r="N50" s="555" t="e">
        <f t="shared" si="4"/>
        <v>#DIV/0!</v>
      </c>
      <c r="P50" s="369"/>
      <c r="Q50" s="370"/>
      <c r="S50" s="349"/>
    </row>
    <row r="51" spans="1:19" ht="30" customHeight="1">
      <c r="B51" s="662"/>
      <c r="C51" s="662"/>
      <c r="D51" s="352"/>
      <c r="E51" s="352"/>
      <c r="F51" s="358"/>
      <c r="G51" s="380"/>
      <c r="H51" s="367" t="e">
        <f t="shared" si="7"/>
        <v>#DIV/0!</v>
      </c>
      <c r="I51" s="380" t="e">
        <f t="shared" si="8"/>
        <v>#DIV/0!</v>
      </c>
      <c r="J51" s="367"/>
      <c r="K51" s="380" t="e">
        <f t="shared" si="2"/>
        <v>#DIV/0!</v>
      </c>
      <c r="L51" s="381" t="e">
        <f t="shared" si="3"/>
        <v>#DIV/0!</v>
      </c>
      <c r="M51" s="380" t="e">
        <f t="shared" si="0"/>
        <v>#DIV/0!</v>
      </c>
      <c r="N51" s="555" t="e">
        <f t="shared" si="4"/>
        <v>#DIV/0!</v>
      </c>
      <c r="P51" s="369"/>
      <c r="Q51" s="370"/>
      <c r="S51" s="349"/>
    </row>
    <row r="52" spans="1:19" ht="30" customHeight="1">
      <c r="B52" s="662"/>
      <c r="C52" s="662"/>
      <c r="D52" s="352"/>
      <c r="E52" s="352"/>
      <c r="F52" s="358"/>
      <c r="G52" s="380"/>
      <c r="H52" s="367" t="e">
        <f t="shared" si="7"/>
        <v>#DIV/0!</v>
      </c>
      <c r="I52" s="380" t="e">
        <f t="shared" si="8"/>
        <v>#DIV/0!</v>
      </c>
      <c r="J52" s="367"/>
      <c r="K52" s="380" t="e">
        <f t="shared" si="2"/>
        <v>#DIV/0!</v>
      </c>
      <c r="L52" s="381" t="e">
        <f t="shared" si="3"/>
        <v>#DIV/0!</v>
      </c>
      <c r="M52" s="380" t="e">
        <f t="shared" si="0"/>
        <v>#DIV/0!</v>
      </c>
      <c r="N52" s="555" t="e">
        <f t="shared" si="4"/>
        <v>#DIV/0!</v>
      </c>
      <c r="P52" s="369"/>
      <c r="Q52" s="370"/>
      <c r="S52" s="349"/>
    </row>
    <row r="53" spans="1:19" ht="30" customHeight="1">
      <c r="B53" s="662"/>
      <c r="C53" s="662"/>
      <c r="D53" s="352"/>
      <c r="E53" s="352"/>
      <c r="F53" s="358"/>
      <c r="G53" s="380"/>
      <c r="H53" s="367" t="e">
        <f t="shared" si="7"/>
        <v>#DIV/0!</v>
      </c>
      <c r="I53" s="380" t="e">
        <f t="shared" si="8"/>
        <v>#DIV/0!</v>
      </c>
      <c r="J53" s="367"/>
      <c r="K53" s="380" t="e">
        <f t="shared" si="2"/>
        <v>#DIV/0!</v>
      </c>
      <c r="L53" s="381" t="e">
        <f t="shared" si="3"/>
        <v>#DIV/0!</v>
      </c>
      <c r="M53" s="380" t="e">
        <f t="shared" si="0"/>
        <v>#DIV/0!</v>
      </c>
      <c r="N53" s="555" t="e">
        <f t="shared" si="4"/>
        <v>#DIV/0!</v>
      </c>
      <c r="P53" s="369"/>
      <c r="Q53" s="370"/>
      <c r="S53" s="349"/>
    </row>
    <row r="54" spans="1:19" ht="30" customHeight="1">
      <c r="B54" s="662"/>
      <c r="C54" s="662"/>
      <c r="D54" s="352"/>
      <c r="E54" s="352"/>
      <c r="F54" s="358"/>
      <c r="G54" s="380"/>
      <c r="H54" s="367" t="e">
        <f t="shared" si="7"/>
        <v>#DIV/0!</v>
      </c>
      <c r="I54" s="380" t="e">
        <f t="shared" si="8"/>
        <v>#DIV/0!</v>
      </c>
      <c r="J54" s="367"/>
      <c r="K54" s="380" t="e">
        <f t="shared" si="2"/>
        <v>#DIV/0!</v>
      </c>
      <c r="L54" s="381" t="e">
        <f t="shared" si="3"/>
        <v>#DIV/0!</v>
      </c>
      <c r="M54" s="380" t="e">
        <f t="shared" si="0"/>
        <v>#DIV/0!</v>
      </c>
      <c r="N54" s="555" t="e">
        <f t="shared" si="4"/>
        <v>#DIV/0!</v>
      </c>
      <c r="P54" s="369"/>
      <c r="Q54" s="370"/>
      <c r="S54" s="349"/>
    </row>
    <row r="55" spans="1:19" ht="30" customHeight="1">
      <c r="B55" s="662"/>
      <c r="C55" s="662"/>
      <c r="D55" s="352"/>
      <c r="E55" s="352"/>
      <c r="F55" s="358"/>
      <c r="G55" s="380"/>
      <c r="H55" s="367" t="e">
        <f t="shared" si="7"/>
        <v>#DIV/0!</v>
      </c>
      <c r="I55" s="380" t="e">
        <f t="shared" si="8"/>
        <v>#DIV/0!</v>
      </c>
      <c r="J55" s="367"/>
      <c r="K55" s="380" t="e">
        <f t="shared" si="2"/>
        <v>#DIV/0!</v>
      </c>
      <c r="L55" s="381" t="e">
        <f t="shared" si="3"/>
        <v>#DIV/0!</v>
      </c>
      <c r="M55" s="380" t="e">
        <f t="shared" si="0"/>
        <v>#DIV/0!</v>
      </c>
      <c r="N55" s="555" t="e">
        <f t="shared" si="4"/>
        <v>#DIV/0!</v>
      </c>
      <c r="P55" s="369"/>
      <c r="Q55" s="370"/>
      <c r="S55" s="349"/>
    </row>
    <row r="56" spans="1:19" ht="24" customHeight="1">
      <c r="A56" s="856" t="s">
        <v>513</v>
      </c>
      <c r="B56" s="856"/>
      <c r="C56" s="425"/>
      <c r="D56" s="556">
        <f>SUM(D11:D55)</f>
        <v>0</v>
      </c>
      <c r="E56" s="556">
        <f t="shared" ref="E56:N56" si="9">SUM(E11:E55)</f>
        <v>0</v>
      </c>
      <c r="F56" s="405"/>
      <c r="G56" s="556">
        <f t="shared" si="9"/>
        <v>0</v>
      </c>
      <c r="H56" s="556" t="e">
        <f t="shared" si="9"/>
        <v>#DIV/0!</v>
      </c>
      <c r="I56" s="556" t="e">
        <f t="shared" si="9"/>
        <v>#DIV/0!</v>
      </c>
      <c r="J56" s="556"/>
      <c r="K56" s="556" t="e">
        <f t="shared" si="9"/>
        <v>#DIV/0!</v>
      </c>
      <c r="L56" s="677" t="e">
        <f t="shared" si="9"/>
        <v>#DIV/0!</v>
      </c>
      <c r="M56" s="556" t="e">
        <f t="shared" si="9"/>
        <v>#DIV/0!</v>
      </c>
      <c r="N56" s="556" t="e">
        <f t="shared" si="9"/>
        <v>#DIV/0!</v>
      </c>
      <c r="O56" s="405"/>
      <c r="P56" s="376"/>
      <c r="Q56" s="370"/>
    </row>
    <row r="57" spans="1:19" ht="15" customHeight="1">
      <c r="A57" s="375"/>
      <c r="B57" s="361"/>
      <c r="C57" s="361"/>
      <c r="D57" s="353"/>
      <c r="E57" s="356"/>
      <c r="F57" s="362"/>
      <c r="G57" s="366"/>
      <c r="H57" s="355"/>
      <c r="I57" s="366"/>
      <c r="J57" s="365"/>
      <c r="K57" s="366"/>
      <c r="L57" s="379"/>
      <c r="M57" s="366"/>
      <c r="P57" s="376"/>
      <c r="Q57" s="370"/>
    </row>
    <row r="58" spans="1:19" ht="30" customHeight="1">
      <c r="A58" s="375"/>
      <c r="B58" s="361"/>
      <c r="C58" s="361"/>
      <c r="D58" s="353"/>
      <c r="E58" s="356"/>
      <c r="F58" s="362"/>
      <c r="G58" s="354"/>
      <c r="H58" s="355"/>
      <c r="I58" s="363"/>
      <c r="K58" s="365"/>
      <c r="L58" s="365"/>
      <c r="M58" s="366"/>
    </row>
    <row r="60" spans="1:19" ht="15.6">
      <c r="A60" s="371"/>
    </row>
    <row r="71" spans="7:7">
      <c r="G71" s="351" t="s">
        <v>1</v>
      </c>
    </row>
  </sheetData>
  <mergeCells count="6">
    <mergeCell ref="A2:M2"/>
    <mergeCell ref="J6:L6"/>
    <mergeCell ref="L7:N8"/>
    <mergeCell ref="A56:B56"/>
    <mergeCell ref="K9:L9"/>
    <mergeCell ref="E5:I6"/>
  </mergeCells>
  <dataValidations count="1">
    <dataValidation type="list" allowBlank="1" showInputMessage="1" showErrorMessage="1" sqref="C11:C55">
      <formula1>$R$34:$R$35</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L56"/>
  <sheetViews>
    <sheetView zoomScale="78" zoomScaleNormal="78" workbookViewId="0">
      <selection sqref="A1:B1"/>
    </sheetView>
  </sheetViews>
  <sheetFormatPr defaultRowHeight="16.8"/>
  <cols>
    <col min="1" max="1" width="15.08984375" style="24" bestFit="1" customWidth="1"/>
    <col min="2" max="256" width="8.90625" style="24"/>
    <col min="257" max="257" width="15.08984375" style="24" bestFit="1" customWidth="1"/>
    <col min="258" max="512" width="8.90625" style="24"/>
    <col min="513" max="513" width="15.08984375" style="24" bestFit="1" customWidth="1"/>
    <col min="514" max="768" width="8.90625" style="24"/>
    <col min="769" max="769" width="15.08984375" style="24" bestFit="1" customWidth="1"/>
    <col min="770" max="1024" width="8.90625" style="24"/>
    <col min="1025" max="1025" width="15.08984375" style="24" bestFit="1" customWidth="1"/>
    <col min="1026" max="1280" width="8.90625" style="24"/>
    <col min="1281" max="1281" width="15.08984375" style="24" bestFit="1" customWidth="1"/>
    <col min="1282" max="1536" width="8.90625" style="24"/>
    <col min="1537" max="1537" width="15.08984375" style="24" bestFit="1" customWidth="1"/>
    <col min="1538" max="1792" width="8.90625" style="24"/>
    <col min="1793" max="1793" width="15.08984375" style="24" bestFit="1" customWidth="1"/>
    <col min="1794" max="2048" width="8.90625" style="24"/>
    <col min="2049" max="2049" width="15.08984375" style="24" bestFit="1" customWidth="1"/>
    <col min="2050" max="2304" width="8.90625" style="24"/>
    <col min="2305" max="2305" width="15.08984375" style="24" bestFit="1" customWidth="1"/>
    <col min="2306" max="2560" width="8.90625" style="24"/>
    <col min="2561" max="2561" width="15.08984375" style="24" bestFit="1" customWidth="1"/>
    <col min="2562" max="2816" width="8.90625" style="24"/>
    <col min="2817" max="2817" width="15.08984375" style="24" bestFit="1" customWidth="1"/>
    <col min="2818" max="3072" width="8.90625" style="24"/>
    <col min="3073" max="3073" width="15.08984375" style="24" bestFit="1" customWidth="1"/>
    <col min="3074" max="3328" width="8.90625" style="24"/>
    <col min="3329" max="3329" width="15.08984375" style="24" bestFit="1" customWidth="1"/>
    <col min="3330" max="3584" width="8.90625" style="24"/>
    <col min="3585" max="3585" width="15.08984375" style="24" bestFit="1" customWidth="1"/>
    <col min="3586" max="3840" width="8.90625" style="24"/>
    <col min="3841" max="3841" width="15.08984375" style="24" bestFit="1" customWidth="1"/>
    <col min="3842" max="4096" width="8.90625" style="24"/>
    <col min="4097" max="4097" width="15.08984375" style="24" bestFit="1" customWidth="1"/>
    <col min="4098" max="4352" width="8.90625" style="24"/>
    <col min="4353" max="4353" width="15.08984375" style="24" bestFit="1" customWidth="1"/>
    <col min="4354" max="4608" width="8.90625" style="24"/>
    <col min="4609" max="4609" width="15.08984375" style="24" bestFit="1" customWidth="1"/>
    <col min="4610" max="4864" width="8.90625" style="24"/>
    <col min="4865" max="4865" width="15.08984375" style="24" bestFit="1" customWidth="1"/>
    <col min="4866" max="5120" width="8.90625" style="24"/>
    <col min="5121" max="5121" width="15.08984375" style="24" bestFit="1" customWidth="1"/>
    <col min="5122" max="5376" width="8.90625" style="24"/>
    <col min="5377" max="5377" width="15.08984375" style="24" bestFit="1" customWidth="1"/>
    <col min="5378" max="5632" width="8.90625" style="24"/>
    <col min="5633" max="5633" width="15.08984375" style="24" bestFit="1" customWidth="1"/>
    <col min="5634" max="5888" width="8.90625" style="24"/>
    <col min="5889" max="5889" width="15.08984375" style="24" bestFit="1" customWidth="1"/>
    <col min="5890" max="6144" width="8.90625" style="24"/>
    <col min="6145" max="6145" width="15.08984375" style="24" bestFit="1" customWidth="1"/>
    <col min="6146" max="6400" width="8.90625" style="24"/>
    <col min="6401" max="6401" width="15.08984375" style="24" bestFit="1" customWidth="1"/>
    <col min="6402" max="6656" width="8.90625" style="24"/>
    <col min="6657" max="6657" width="15.08984375" style="24" bestFit="1" customWidth="1"/>
    <col min="6658" max="6912" width="8.90625" style="24"/>
    <col min="6913" max="6913" width="15.08984375" style="24" bestFit="1" customWidth="1"/>
    <col min="6914" max="7168" width="8.90625" style="24"/>
    <col min="7169" max="7169" width="15.08984375" style="24" bestFit="1" customWidth="1"/>
    <col min="7170" max="7424" width="8.90625" style="24"/>
    <col min="7425" max="7425" width="15.08984375" style="24" bestFit="1" customWidth="1"/>
    <col min="7426" max="7680" width="8.90625" style="24"/>
    <col min="7681" max="7681" width="15.08984375" style="24" bestFit="1" customWidth="1"/>
    <col min="7682" max="7936" width="8.90625" style="24"/>
    <col min="7937" max="7937" width="15.08984375" style="24" bestFit="1" customWidth="1"/>
    <col min="7938" max="8192" width="8.90625" style="24"/>
    <col min="8193" max="8193" width="15.08984375" style="24" bestFit="1" customWidth="1"/>
    <col min="8194" max="8448" width="8.90625" style="24"/>
    <col min="8449" max="8449" width="15.08984375" style="24" bestFit="1" customWidth="1"/>
    <col min="8450" max="8704" width="8.90625" style="24"/>
    <col min="8705" max="8705" width="15.08984375" style="24" bestFit="1" customWidth="1"/>
    <col min="8706" max="8960" width="8.90625" style="24"/>
    <col min="8961" max="8961" width="15.08984375" style="24" bestFit="1" customWidth="1"/>
    <col min="8962" max="9216" width="8.90625" style="24"/>
    <col min="9217" max="9217" width="15.08984375" style="24" bestFit="1" customWidth="1"/>
    <col min="9218" max="9472" width="8.90625" style="24"/>
    <col min="9473" max="9473" width="15.08984375" style="24" bestFit="1" customWidth="1"/>
    <col min="9474" max="9728" width="8.90625" style="24"/>
    <col min="9729" max="9729" width="15.08984375" style="24" bestFit="1" customWidth="1"/>
    <col min="9730" max="9984" width="8.90625" style="24"/>
    <col min="9985" max="9985" width="15.08984375" style="24" bestFit="1" customWidth="1"/>
    <col min="9986" max="10240" width="8.90625" style="24"/>
    <col min="10241" max="10241" width="15.08984375" style="24" bestFit="1" customWidth="1"/>
    <col min="10242" max="10496" width="8.90625" style="24"/>
    <col min="10497" max="10497" width="15.08984375" style="24" bestFit="1" customWidth="1"/>
    <col min="10498" max="10752" width="8.90625" style="24"/>
    <col min="10753" max="10753" width="15.08984375" style="24" bestFit="1" customWidth="1"/>
    <col min="10754" max="11008" width="8.90625" style="24"/>
    <col min="11009" max="11009" width="15.08984375" style="24" bestFit="1" customWidth="1"/>
    <col min="11010" max="11264" width="8.90625" style="24"/>
    <col min="11265" max="11265" width="15.08984375" style="24" bestFit="1" customWidth="1"/>
    <col min="11266" max="11520" width="8.90625" style="24"/>
    <col min="11521" max="11521" width="15.08984375" style="24" bestFit="1" customWidth="1"/>
    <col min="11522" max="11776" width="8.90625" style="24"/>
    <col min="11777" max="11777" width="15.08984375" style="24" bestFit="1" customWidth="1"/>
    <col min="11778" max="12032" width="8.90625" style="24"/>
    <col min="12033" max="12033" width="15.08984375" style="24" bestFit="1" customWidth="1"/>
    <col min="12034" max="12288" width="8.90625" style="24"/>
    <col min="12289" max="12289" width="15.08984375" style="24" bestFit="1" customWidth="1"/>
    <col min="12290" max="12544" width="8.90625" style="24"/>
    <col min="12545" max="12545" width="15.08984375" style="24" bestFit="1" customWidth="1"/>
    <col min="12546" max="12800" width="8.90625" style="24"/>
    <col min="12801" max="12801" width="15.08984375" style="24" bestFit="1" customWidth="1"/>
    <col min="12802" max="13056" width="8.90625" style="24"/>
    <col min="13057" max="13057" width="15.08984375" style="24" bestFit="1" customWidth="1"/>
    <col min="13058" max="13312" width="8.90625" style="24"/>
    <col min="13313" max="13313" width="15.08984375" style="24" bestFit="1" customWidth="1"/>
    <col min="13314" max="13568" width="8.90625" style="24"/>
    <col min="13569" max="13569" width="15.08984375" style="24" bestFit="1" customWidth="1"/>
    <col min="13570" max="13824" width="8.90625" style="24"/>
    <col min="13825" max="13825" width="15.08984375" style="24" bestFit="1" customWidth="1"/>
    <col min="13826" max="14080" width="8.90625" style="24"/>
    <col min="14081" max="14081" width="15.08984375" style="24" bestFit="1" customWidth="1"/>
    <col min="14082" max="14336" width="8.90625" style="24"/>
    <col min="14337" max="14337" width="15.08984375" style="24" bestFit="1" customWidth="1"/>
    <col min="14338" max="14592" width="8.90625" style="24"/>
    <col min="14593" max="14593" width="15.08984375" style="24" bestFit="1" customWidth="1"/>
    <col min="14594" max="14848" width="8.90625" style="24"/>
    <col min="14849" max="14849" width="15.08984375" style="24" bestFit="1" customWidth="1"/>
    <col min="14850" max="15104" width="8.90625" style="24"/>
    <col min="15105" max="15105" width="15.08984375" style="24" bestFit="1" customWidth="1"/>
    <col min="15106" max="15360" width="8.90625" style="24"/>
    <col min="15361" max="15361" width="15.08984375" style="24" bestFit="1" customWidth="1"/>
    <col min="15362" max="15616" width="8.90625" style="24"/>
    <col min="15617" max="15617" width="15.08984375" style="24" bestFit="1" customWidth="1"/>
    <col min="15618" max="15872" width="8.90625" style="24"/>
    <col min="15873" max="15873" width="15.08984375" style="24" bestFit="1" customWidth="1"/>
    <col min="15874" max="16128" width="8.90625" style="24"/>
    <col min="16129" max="16129" width="15.08984375" style="24" bestFit="1" customWidth="1"/>
    <col min="16130" max="16384" width="8.90625" style="24"/>
  </cols>
  <sheetData>
    <row r="1" spans="1:2" ht="18">
      <c r="A1" s="859" t="s">
        <v>7</v>
      </c>
      <c r="B1" s="860"/>
    </row>
    <row r="2" spans="1:2" ht="18">
      <c r="A2" s="28"/>
      <c r="B2" s="28"/>
    </row>
    <row r="3" spans="1:2" ht="18">
      <c r="A3" s="28"/>
      <c r="B3" s="28"/>
    </row>
    <row r="4" spans="1:2" ht="18">
      <c r="A4" s="29" t="s">
        <v>153</v>
      </c>
      <c r="B4" s="28"/>
    </row>
    <row r="5" spans="1:2" ht="18">
      <c r="A5" s="28"/>
      <c r="B5" s="28"/>
    </row>
    <row r="6" spans="1:2" ht="18">
      <c r="A6" s="28"/>
      <c r="B6" s="28"/>
    </row>
    <row r="7" spans="1:2" ht="18">
      <c r="A7" s="28"/>
      <c r="B7" s="28"/>
    </row>
    <row r="8" spans="1:2" ht="18">
      <c r="A8" s="28"/>
      <c r="B8" s="28"/>
    </row>
    <row r="9" spans="1:2" ht="18">
      <c r="A9" s="28" t="s">
        <v>144</v>
      </c>
      <c r="B9" s="28"/>
    </row>
    <row r="10" spans="1:2" ht="18">
      <c r="A10" s="28"/>
      <c r="B10" s="28"/>
    </row>
    <row r="11" spans="1:2" ht="18">
      <c r="A11" s="28" t="s">
        <v>145</v>
      </c>
      <c r="B11" s="28"/>
    </row>
    <row r="12" spans="1:2" ht="18">
      <c r="A12" s="28" t="s">
        <v>146</v>
      </c>
      <c r="B12" s="28"/>
    </row>
    <row r="13" spans="1:2" ht="18">
      <c r="A13" s="28" t="s">
        <v>147</v>
      </c>
      <c r="B13" s="28"/>
    </row>
    <row r="14" spans="1:2" ht="18">
      <c r="A14" s="28"/>
      <c r="B14" s="28"/>
    </row>
    <row r="15" spans="1:2" ht="18">
      <c r="A15" s="28" t="s">
        <v>154</v>
      </c>
      <c r="B15" s="28"/>
    </row>
    <row r="16" spans="1:2" ht="18">
      <c r="A16" s="28"/>
      <c r="B16" s="28"/>
    </row>
    <row r="17" spans="1:12" ht="18">
      <c r="A17" s="28" t="s">
        <v>155</v>
      </c>
      <c r="B17" s="28"/>
    </row>
    <row r="18" spans="1:12" ht="18">
      <c r="A18" s="28"/>
      <c r="B18" s="28"/>
    </row>
    <row r="19" spans="1:12" ht="18">
      <c r="A19" s="28" t="s">
        <v>170</v>
      </c>
      <c r="B19" s="28"/>
    </row>
    <row r="20" spans="1:12" ht="18">
      <c r="A20" s="28" t="s">
        <v>218</v>
      </c>
      <c r="B20" s="28"/>
    </row>
    <row r="21" spans="1:12" ht="18">
      <c r="A21" s="28" t="s">
        <v>171</v>
      </c>
      <c r="B21" s="28"/>
    </row>
    <row r="22" spans="1:12" ht="18">
      <c r="A22" s="28" t="s">
        <v>172</v>
      </c>
      <c r="B22" s="28"/>
    </row>
    <row r="23" spans="1:12" ht="18">
      <c r="A23" s="28"/>
      <c r="B23" s="28"/>
    </row>
    <row r="24" spans="1:12" ht="18">
      <c r="A24" s="28" t="s">
        <v>213</v>
      </c>
      <c r="B24" s="30"/>
      <c r="C24" s="26"/>
      <c r="D24" s="26"/>
      <c r="E24" s="26"/>
      <c r="F24" s="26"/>
      <c r="G24" s="26"/>
      <c r="H24" s="26"/>
      <c r="I24" s="26"/>
      <c r="J24" s="26"/>
      <c r="K24" s="26"/>
      <c r="L24" s="26"/>
    </row>
    <row r="25" spans="1:12" ht="18">
      <c r="A25" s="28" t="s">
        <v>214</v>
      </c>
      <c r="B25" s="30"/>
      <c r="C25" s="26"/>
      <c r="D25" s="26"/>
      <c r="E25" s="26"/>
      <c r="F25" s="26"/>
      <c r="G25" s="26"/>
      <c r="H25" s="26"/>
      <c r="I25" s="26"/>
      <c r="J25" s="26"/>
      <c r="K25" s="26"/>
      <c r="L25" s="26"/>
    </row>
    <row r="26" spans="1:12" ht="18">
      <c r="A26" s="28" t="s">
        <v>450</v>
      </c>
      <c r="B26" s="30"/>
      <c r="C26" s="26"/>
      <c r="D26" s="26"/>
      <c r="E26" s="26"/>
      <c r="F26" s="26"/>
      <c r="G26" s="26"/>
      <c r="H26" s="26"/>
      <c r="I26" s="26"/>
      <c r="J26" s="26"/>
      <c r="K26" s="26"/>
      <c r="L26" s="26"/>
    </row>
    <row r="27" spans="1:12" ht="18">
      <c r="A27" s="28" t="s">
        <v>215</v>
      </c>
      <c r="B27" s="30"/>
      <c r="C27" s="26"/>
      <c r="D27" s="26"/>
      <c r="E27" s="26"/>
      <c r="F27" s="26"/>
      <c r="G27" s="26"/>
      <c r="H27" s="26"/>
      <c r="I27" s="26"/>
      <c r="J27" s="26"/>
      <c r="K27" s="26"/>
      <c r="L27" s="26"/>
    </row>
    <row r="28" spans="1:12" ht="18">
      <c r="A28" s="28" t="s">
        <v>217</v>
      </c>
      <c r="B28" s="30"/>
      <c r="C28" s="26"/>
      <c r="D28" s="26"/>
      <c r="E28" s="26"/>
      <c r="F28" s="26"/>
      <c r="G28" s="26"/>
      <c r="H28" s="26"/>
      <c r="I28" s="26"/>
      <c r="J28" s="26"/>
      <c r="K28" s="26"/>
      <c r="L28" s="26"/>
    </row>
    <row r="29" spans="1:12" ht="18">
      <c r="A29" s="28" t="s">
        <v>216</v>
      </c>
      <c r="B29" s="26"/>
      <c r="C29" s="26"/>
      <c r="D29" s="26"/>
      <c r="E29" s="26"/>
      <c r="F29" s="26"/>
      <c r="G29" s="26"/>
      <c r="H29" s="26"/>
      <c r="I29" s="26"/>
      <c r="J29" s="26"/>
      <c r="K29" s="26"/>
      <c r="L29" s="26"/>
    </row>
    <row r="30" spans="1:12" ht="18">
      <c r="A30" s="28"/>
      <c r="B30" s="30"/>
      <c r="C30" s="26"/>
      <c r="D30" s="26"/>
      <c r="E30" s="26"/>
      <c r="F30" s="26"/>
      <c r="G30" s="26"/>
      <c r="H30" s="26"/>
      <c r="I30" s="26"/>
      <c r="J30" s="26"/>
      <c r="K30" s="26"/>
    </row>
    <row r="31" spans="1:12" ht="18">
      <c r="A31" s="28" t="s">
        <v>451</v>
      </c>
    </row>
    <row r="32" spans="1:12" ht="18">
      <c r="A32" s="31" t="s">
        <v>219</v>
      </c>
      <c r="B32" s="30"/>
      <c r="C32" s="26"/>
      <c r="D32" s="26"/>
      <c r="E32" s="26"/>
      <c r="F32" s="26"/>
      <c r="G32" s="26"/>
      <c r="H32" s="26"/>
      <c r="I32" s="26"/>
      <c r="J32" s="26"/>
      <c r="K32" s="26"/>
    </row>
    <row r="33" spans="1:11" ht="18">
      <c r="A33" s="31" t="s">
        <v>173</v>
      </c>
      <c r="B33" s="30"/>
      <c r="C33" s="26"/>
      <c r="D33" s="26"/>
      <c r="E33" s="26"/>
      <c r="F33" s="26"/>
      <c r="G33" s="26"/>
      <c r="H33" s="26"/>
      <c r="I33" s="26"/>
      <c r="J33" s="26"/>
      <c r="K33" s="26"/>
    </row>
    <row r="34" spans="1:11" ht="18">
      <c r="A34" s="33" t="s">
        <v>178</v>
      </c>
      <c r="B34" s="30"/>
      <c r="C34" s="26"/>
      <c r="D34" s="26"/>
      <c r="E34" s="26"/>
      <c r="F34" s="26"/>
      <c r="G34" s="26"/>
      <c r="H34" s="26"/>
      <c r="I34" s="26"/>
      <c r="J34" s="26"/>
      <c r="K34" s="26"/>
    </row>
    <row r="35" spans="1:11" ht="18">
      <c r="A35" s="28" t="s">
        <v>220</v>
      </c>
      <c r="B35" s="30"/>
      <c r="C35" s="26"/>
      <c r="D35" s="26"/>
      <c r="E35" s="26"/>
      <c r="F35" s="26"/>
      <c r="G35" s="26"/>
      <c r="H35" s="26"/>
      <c r="I35" s="26"/>
      <c r="J35" s="26"/>
      <c r="K35" s="26"/>
    </row>
    <row r="36" spans="1:11" ht="18">
      <c r="A36" s="28" t="s">
        <v>221</v>
      </c>
      <c r="B36" s="30"/>
      <c r="C36" s="26"/>
      <c r="D36" s="26"/>
      <c r="E36" s="26"/>
      <c r="F36" s="26"/>
      <c r="G36" s="26"/>
      <c r="H36" s="26"/>
      <c r="I36" s="26"/>
      <c r="J36" s="26"/>
      <c r="K36" s="26"/>
    </row>
    <row r="37" spans="1:11" ht="18">
      <c r="A37" s="28"/>
      <c r="B37" s="30"/>
      <c r="C37" s="26"/>
      <c r="D37" s="26"/>
      <c r="E37" s="26"/>
      <c r="F37" s="26"/>
      <c r="G37" s="26"/>
      <c r="H37" s="26"/>
      <c r="I37" s="26"/>
      <c r="J37" s="26"/>
      <c r="K37" s="26"/>
    </row>
    <row r="38" spans="1:11" ht="18">
      <c r="A38" s="28" t="s">
        <v>174</v>
      </c>
      <c r="B38" s="28"/>
    </row>
    <row r="39" spans="1:11" ht="18">
      <c r="A39" s="28" t="s">
        <v>175</v>
      </c>
      <c r="B39" s="28"/>
    </row>
    <row r="40" spans="1:11" ht="18">
      <c r="A40" s="28"/>
      <c r="B40" s="28"/>
    </row>
    <row r="41" spans="1:11" ht="18">
      <c r="A41" s="28"/>
      <c r="B41" s="28"/>
    </row>
    <row r="42" spans="1:11" ht="18">
      <c r="A42" s="28" t="s">
        <v>148</v>
      </c>
      <c r="B42" s="28"/>
    </row>
    <row r="43" spans="1:11" ht="18">
      <c r="A43" s="28"/>
      <c r="B43" s="28"/>
    </row>
    <row r="44" spans="1:11" ht="18">
      <c r="A44" s="28"/>
      <c r="B44" s="28"/>
    </row>
    <row r="45" spans="1:11" ht="18">
      <c r="A45" s="32"/>
      <c r="B45" s="32"/>
      <c r="C45" s="27"/>
      <c r="G45" s="27"/>
      <c r="H45" s="27"/>
      <c r="I45" s="27"/>
      <c r="J45" s="27"/>
      <c r="K45" s="27"/>
    </row>
    <row r="46" spans="1:11" ht="18">
      <c r="A46" s="28" t="s">
        <v>449</v>
      </c>
      <c r="B46" s="28"/>
      <c r="G46" s="27"/>
      <c r="H46" s="27"/>
      <c r="I46" s="27"/>
      <c r="J46" s="27"/>
      <c r="K46" s="27"/>
    </row>
    <row r="47" spans="1:11" ht="18">
      <c r="A47" s="28"/>
      <c r="B47" s="28"/>
    </row>
    <row r="48" spans="1:11" ht="18">
      <c r="A48" s="28"/>
      <c r="B48" s="28"/>
    </row>
    <row r="49" spans="1:2" ht="18">
      <c r="A49" s="28" t="s">
        <v>149</v>
      </c>
      <c r="B49" s="28"/>
    </row>
    <row r="50" spans="1:2" ht="18">
      <c r="A50" s="28" t="s">
        <v>150</v>
      </c>
      <c r="B50" s="28"/>
    </row>
    <row r="51" spans="1:2" ht="18">
      <c r="A51" s="28" t="s">
        <v>151</v>
      </c>
      <c r="B51" s="28"/>
    </row>
    <row r="52" spans="1:2" ht="18">
      <c r="A52" s="28" t="s">
        <v>152</v>
      </c>
      <c r="B52" s="28"/>
    </row>
    <row r="53" spans="1:2" ht="18">
      <c r="A53" s="28" t="s">
        <v>156</v>
      </c>
      <c r="B53" s="28"/>
    </row>
    <row r="54" spans="1:2" ht="18">
      <c r="A54" s="28" t="s">
        <v>157</v>
      </c>
      <c r="B54" s="28"/>
    </row>
    <row r="56" spans="1:2">
      <c r="A56" s="25"/>
    </row>
  </sheetData>
  <sheetProtection password="D9BD" sheet="1" objects="1" scenarios="1"/>
  <customSheetViews>
    <customSheetView guid="{B8D9EF33-186A-4B50-AB35-4A7A5372E63E}" scale="78" state="hidden" topLeftCell="A13">
      <selection activeCell="D17" sqref="D17"/>
      <pageMargins left="0.75" right="0.75" top="1" bottom="0.5" header="0.3" footer="0.3"/>
      <printOptions horizontalCentered="1"/>
      <pageSetup scale="65" orientation="portrait" r:id="rId1"/>
    </customSheetView>
    <customSheetView guid="{C0E81CA5-1E53-4DD2-94F0-DB2CE09F7672}" scale="78">
      <selection activeCell="C23" sqref="C23"/>
      <pageMargins left="0.75" right="0.75" top="1" bottom="0.5" header="0.3" footer="0.3"/>
      <printOptions horizontalCentered="1"/>
      <pageSetup scale="65" orientation="portrait" r:id="rId2"/>
    </customSheetView>
  </customSheetViews>
  <mergeCells count="1">
    <mergeCell ref="A1:B1"/>
  </mergeCells>
  <printOptions horizontalCentered="1"/>
  <pageMargins left="0.75" right="0.75" top="1" bottom="0.5" header="0.3" footer="0.3"/>
  <pageSetup scale="65" orientation="portrait"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00"/>
  </sheetPr>
  <dimension ref="A1:P57"/>
  <sheetViews>
    <sheetView zoomScale="55" zoomScaleNormal="55" workbookViewId="0"/>
  </sheetViews>
  <sheetFormatPr defaultColWidth="8.90625" defaultRowHeight="28.2"/>
  <cols>
    <col min="1" max="1" width="8.1796875" style="580" customWidth="1"/>
    <col min="2" max="2" width="23.54296875" style="570" customWidth="1"/>
    <col min="3" max="3" width="17.81640625" style="570" customWidth="1"/>
    <col min="4" max="5" width="8.90625" style="570"/>
    <col min="6" max="6" width="7.08984375" style="570" customWidth="1"/>
    <col min="7" max="7" width="18.54296875" style="570" customWidth="1"/>
    <col min="8" max="8" width="5.1796875" style="570" customWidth="1"/>
    <col min="9" max="11" width="33.6328125" style="570" customWidth="1"/>
    <col min="12" max="16384" width="8.90625" style="570"/>
  </cols>
  <sheetData>
    <row r="1" spans="1:11">
      <c r="A1" s="710" t="str">
        <f>'Gen.Contr. Cert. of Actual Cost'!A1:D1</f>
        <v xml:space="preserve">Version 2018.2 </v>
      </c>
    </row>
    <row r="2" spans="1:11">
      <c r="B2" s="864" t="s">
        <v>6</v>
      </c>
      <c r="C2" s="864"/>
      <c r="D2" s="864"/>
      <c r="E2" s="864"/>
      <c r="F2" s="864"/>
      <c r="G2" s="864"/>
      <c r="H2" s="864"/>
      <c r="I2" s="864"/>
      <c r="J2" s="864"/>
      <c r="K2" s="864"/>
    </row>
    <row r="3" spans="1:11">
      <c r="B3" s="581"/>
      <c r="C3" s="582"/>
      <c r="D3" s="582"/>
      <c r="E3" s="582"/>
      <c r="F3" s="582"/>
      <c r="G3" s="582"/>
      <c r="H3" s="664"/>
      <c r="I3" s="582"/>
      <c r="J3" s="582"/>
      <c r="K3" s="582"/>
    </row>
    <row r="4" spans="1:11">
      <c r="B4" s="583" t="s">
        <v>7</v>
      </c>
      <c r="C4" s="584"/>
    </row>
    <row r="6" spans="1:11">
      <c r="B6" s="570" t="s">
        <v>635</v>
      </c>
    </row>
    <row r="7" spans="1:11">
      <c r="B7" s="570" t="s">
        <v>21</v>
      </c>
    </row>
    <row r="8" spans="1:11">
      <c r="B8" s="570" t="s">
        <v>21</v>
      </c>
    </row>
    <row r="10" spans="1:11">
      <c r="B10" s="570" t="s">
        <v>158</v>
      </c>
    </row>
    <row r="12" spans="1:11">
      <c r="B12" s="570" t="s">
        <v>634</v>
      </c>
    </row>
    <row r="13" spans="1:11">
      <c r="B13" s="570" t="s">
        <v>505</v>
      </c>
    </row>
    <row r="14" spans="1:11" ht="28.2" customHeight="1"/>
    <row r="15" spans="1:11">
      <c r="B15" s="570" t="s">
        <v>143</v>
      </c>
    </row>
    <row r="17" spans="1:11" ht="196.95" customHeight="1">
      <c r="B17" s="865" t="s">
        <v>667</v>
      </c>
      <c r="C17" s="865"/>
      <c r="D17" s="865"/>
      <c r="E17" s="865"/>
      <c r="F17" s="865"/>
      <c r="G17" s="865"/>
      <c r="H17" s="865"/>
      <c r="I17" s="865"/>
      <c r="J17" s="865"/>
      <c r="K17" s="865"/>
    </row>
    <row r="18" spans="1:11" ht="108.6" customHeight="1">
      <c r="B18" s="865" t="s">
        <v>636</v>
      </c>
      <c r="C18" s="865"/>
      <c r="D18" s="865"/>
      <c r="E18" s="865"/>
      <c r="F18" s="865"/>
      <c r="G18" s="865"/>
      <c r="H18" s="865"/>
      <c r="I18" s="865"/>
      <c r="J18" s="865"/>
      <c r="K18" s="865"/>
    </row>
    <row r="19" spans="1:11" ht="84.6" customHeight="1">
      <c r="B19" s="865" t="s">
        <v>637</v>
      </c>
      <c r="C19" s="865"/>
      <c r="D19" s="865"/>
      <c r="E19" s="865"/>
      <c r="F19" s="865"/>
      <c r="G19" s="865"/>
      <c r="H19" s="865"/>
      <c r="I19" s="865"/>
      <c r="J19" s="865"/>
      <c r="K19" s="865"/>
    </row>
    <row r="20" spans="1:11" ht="28.2" customHeight="1">
      <c r="B20" s="865" t="s">
        <v>638</v>
      </c>
      <c r="C20" s="865"/>
      <c r="D20" s="865"/>
      <c r="E20" s="865"/>
      <c r="F20" s="865"/>
      <c r="G20" s="865"/>
      <c r="H20" s="865"/>
      <c r="I20" s="865"/>
      <c r="J20" s="865"/>
      <c r="K20" s="865"/>
    </row>
    <row r="22" spans="1:11" ht="28.2" customHeight="1">
      <c r="A22" s="580" t="s">
        <v>119</v>
      </c>
      <c r="B22" s="570" t="s">
        <v>653</v>
      </c>
      <c r="F22" s="586"/>
      <c r="I22" s="598" t="s">
        <v>657</v>
      </c>
      <c r="J22" s="599" t="s">
        <v>658</v>
      </c>
      <c r="K22" s="599" t="s">
        <v>659</v>
      </c>
    </row>
    <row r="23" spans="1:11">
      <c r="B23" s="588" t="s">
        <v>651</v>
      </c>
      <c r="C23" s="589" t="str">
        <f>'Tax Credit Gap Analysis'!B36</f>
        <v>Equity Subtotal</v>
      </c>
      <c r="D23" s="587"/>
      <c r="E23" s="587"/>
      <c r="F23" s="587"/>
      <c r="G23" s="587"/>
      <c r="H23" s="587"/>
      <c r="I23" s="590">
        <f>'Tax Credit Gap Analysis'!C36</f>
        <v>0</v>
      </c>
      <c r="J23" s="590">
        <f>'Tax Credit Gap Analysis'!D36</f>
        <v>0</v>
      </c>
      <c r="K23" s="600">
        <f>J23-I23</f>
        <v>0</v>
      </c>
    </row>
    <row r="24" spans="1:11">
      <c r="B24" s="588" t="s">
        <v>652</v>
      </c>
      <c r="C24" s="589" t="str">
        <f>'Tax Credit Gap Analysis'!B46</f>
        <v>Financing Subtotal</v>
      </c>
      <c r="F24" s="591"/>
      <c r="I24" s="678">
        <f>'Tax Credit Gap Analysis'!C46</f>
        <v>0</v>
      </c>
      <c r="J24" s="678">
        <f>'Tax Credit Gap Analysis'!D46</f>
        <v>0</v>
      </c>
      <c r="K24" s="679">
        <f>J24-I24</f>
        <v>0</v>
      </c>
    </row>
    <row r="25" spans="1:11" ht="28.8" thickBot="1">
      <c r="B25" s="861" t="s">
        <v>674</v>
      </c>
      <c r="C25" s="861"/>
      <c r="D25" s="861"/>
      <c r="E25" s="861"/>
      <c r="F25" s="861"/>
      <c r="G25" s="861"/>
      <c r="H25" s="663"/>
      <c r="I25" s="603">
        <f>I23+I24</f>
        <v>0</v>
      </c>
      <c r="J25" s="603">
        <f>J23+J24</f>
        <v>0</v>
      </c>
      <c r="K25" s="604">
        <f>J25-I25</f>
        <v>0</v>
      </c>
    </row>
    <row r="26" spans="1:11" ht="28.8" thickTop="1"/>
    <row r="27" spans="1:11">
      <c r="A27" s="585" t="s">
        <v>120</v>
      </c>
      <c r="B27" s="570" t="s">
        <v>654</v>
      </c>
      <c r="I27" s="598" t="s">
        <v>657</v>
      </c>
      <c r="J27" s="599" t="s">
        <v>658</v>
      </c>
      <c r="K27" s="599" t="s">
        <v>659</v>
      </c>
    </row>
    <row r="28" spans="1:11">
      <c r="A28" s="585"/>
      <c r="B28" s="588" t="s">
        <v>651</v>
      </c>
      <c r="C28" s="570" t="s">
        <v>656</v>
      </c>
      <c r="I28" s="590">
        <f>'Recapitulation Sheet'!C63</f>
        <v>0</v>
      </c>
      <c r="J28" s="590" t="e">
        <f>'Recapitulation Sheet'!E63</f>
        <v>#DIV/0!</v>
      </c>
      <c r="K28" s="590" t="e">
        <f>J28-I28</f>
        <v>#DIV/0!</v>
      </c>
    </row>
    <row r="29" spans="1:11">
      <c r="A29" s="585"/>
      <c r="B29" s="588" t="s">
        <v>652</v>
      </c>
      <c r="C29" s="570" t="s">
        <v>655</v>
      </c>
      <c r="I29" s="678">
        <f>'Recapitulation Sheet'!C72</f>
        <v>0</v>
      </c>
      <c r="J29" s="678">
        <f>'Recapitulation Sheet'!E72</f>
        <v>0</v>
      </c>
      <c r="K29" s="678">
        <f>J29-I29</f>
        <v>0</v>
      </c>
    </row>
    <row r="30" spans="1:11" ht="28.8" thickBot="1">
      <c r="A30" s="585"/>
      <c r="B30" s="861" t="s">
        <v>675</v>
      </c>
      <c r="C30" s="861"/>
      <c r="D30" s="861"/>
      <c r="E30" s="861"/>
      <c r="F30" s="861"/>
      <c r="G30" s="861"/>
      <c r="H30" s="663"/>
      <c r="I30" s="603">
        <f>I28+I29</f>
        <v>0</v>
      </c>
      <c r="J30" s="603" t="e">
        <f t="shared" ref="J30:K30" si="0">J28+J29</f>
        <v>#DIV/0!</v>
      </c>
      <c r="K30" s="603" t="e">
        <f t="shared" si="0"/>
        <v>#DIV/0!</v>
      </c>
    </row>
    <row r="31" spans="1:11" ht="28.8" thickTop="1">
      <c r="A31" s="585"/>
      <c r="I31" s="601"/>
      <c r="J31" s="601"/>
      <c r="K31" s="601"/>
    </row>
    <row r="32" spans="1:11">
      <c r="A32" s="585"/>
      <c r="I32" s="577"/>
    </row>
    <row r="33" spans="1:16">
      <c r="A33" s="580" t="s">
        <v>121</v>
      </c>
      <c r="B33" s="570" t="s">
        <v>665</v>
      </c>
      <c r="I33" s="581" t="s">
        <v>8</v>
      </c>
      <c r="J33" s="581" t="s">
        <v>9</v>
      </c>
      <c r="K33" s="581" t="s">
        <v>431</v>
      </c>
    </row>
    <row r="34" spans="1:16">
      <c r="B34" s="570" t="s">
        <v>676</v>
      </c>
      <c r="I34" s="590">
        <f>ROUNDDOWN($I$30*0.9,0)</f>
        <v>0</v>
      </c>
      <c r="J34" s="590">
        <f>'Tax Credit Gap Analysis'!D39</f>
        <v>0</v>
      </c>
      <c r="K34" s="680" t="e">
        <f>J34/I34</f>
        <v>#DIV/0!</v>
      </c>
    </row>
    <row r="35" spans="1:16">
      <c r="B35" s="570" t="s">
        <v>677</v>
      </c>
      <c r="I35" s="590">
        <f>ROUNDDOWN($I$30*0.8,0)</f>
        <v>0</v>
      </c>
      <c r="J35" s="590">
        <f>J34</f>
        <v>0</v>
      </c>
      <c r="K35" s="680" t="e">
        <f>J35/I35</f>
        <v>#DIV/0!</v>
      </c>
    </row>
    <row r="36" spans="1:16">
      <c r="I36" s="594"/>
      <c r="J36" s="595"/>
      <c r="K36" s="596"/>
    </row>
    <row r="37" spans="1:16">
      <c r="A37" s="570" t="s">
        <v>11</v>
      </c>
    </row>
    <row r="41" spans="1:16">
      <c r="A41" s="593"/>
      <c r="B41" s="593"/>
      <c r="C41" s="593"/>
      <c r="D41" s="593"/>
      <c r="E41" s="593"/>
      <c r="F41" s="592"/>
      <c r="G41" s="593"/>
      <c r="H41" s="592"/>
      <c r="I41" s="593"/>
      <c r="J41" s="593"/>
      <c r="K41" s="593"/>
      <c r="L41" s="592"/>
      <c r="M41" s="592"/>
      <c r="N41" s="592"/>
      <c r="O41" s="592"/>
      <c r="P41" s="592"/>
    </row>
    <row r="42" spans="1:16">
      <c r="A42" s="863" t="s">
        <v>661</v>
      </c>
      <c r="B42" s="863"/>
      <c r="C42" s="863"/>
      <c r="D42" s="863"/>
      <c r="E42" s="863"/>
      <c r="F42" s="592"/>
      <c r="G42" s="666" t="s">
        <v>7</v>
      </c>
      <c r="H42" s="665"/>
      <c r="I42" s="668" t="s">
        <v>660</v>
      </c>
      <c r="J42" s="668"/>
      <c r="K42" s="666" t="s">
        <v>7</v>
      </c>
      <c r="L42" s="592"/>
      <c r="M42" s="592"/>
      <c r="N42" s="592"/>
      <c r="O42" s="592"/>
    </row>
    <row r="45" spans="1:16">
      <c r="B45" s="597"/>
      <c r="C45" s="597"/>
      <c r="D45" s="597"/>
      <c r="E45" s="597"/>
      <c r="F45" s="597"/>
      <c r="G45" s="597"/>
      <c r="H45" s="665"/>
      <c r="I45" s="597"/>
      <c r="J45" s="592"/>
      <c r="K45" s="592"/>
    </row>
    <row r="46" spans="1:16">
      <c r="B46" s="597"/>
      <c r="C46" s="597"/>
      <c r="D46" s="597"/>
      <c r="E46" s="597"/>
      <c r="F46" s="597"/>
      <c r="G46" s="597"/>
      <c r="H46" s="665"/>
      <c r="I46" s="597"/>
      <c r="J46" s="592"/>
      <c r="K46" s="592"/>
    </row>
    <row r="47" spans="1:16">
      <c r="A47" s="593"/>
      <c r="B47" s="593"/>
      <c r="C47" s="593"/>
      <c r="D47" s="593"/>
      <c r="E47" s="593"/>
      <c r="F47" s="593"/>
      <c r="G47" s="593"/>
      <c r="H47" s="592"/>
      <c r="I47" s="593"/>
      <c r="K47" s="592"/>
    </row>
    <row r="48" spans="1:16">
      <c r="A48" s="863" t="s">
        <v>664</v>
      </c>
      <c r="B48" s="863"/>
      <c r="C48" s="863"/>
      <c r="D48" s="863"/>
      <c r="E48" s="863"/>
      <c r="F48" s="863"/>
      <c r="G48" s="863"/>
      <c r="H48" s="592"/>
      <c r="I48" s="712" t="s">
        <v>7</v>
      </c>
      <c r="K48" s="665"/>
    </row>
    <row r="49" spans="1:11">
      <c r="B49" s="592"/>
      <c r="C49" s="592"/>
      <c r="D49" s="592"/>
      <c r="E49" s="592"/>
      <c r="F49" s="592"/>
      <c r="G49" s="592"/>
      <c r="H49" s="592"/>
      <c r="I49" s="592"/>
      <c r="J49" s="592"/>
      <c r="K49" s="592"/>
    </row>
    <row r="50" spans="1:11">
      <c r="B50" s="597"/>
      <c r="C50" s="597"/>
      <c r="D50" s="597"/>
      <c r="E50" s="597"/>
      <c r="F50" s="597"/>
      <c r="G50" s="597"/>
      <c r="H50" s="665"/>
      <c r="I50" s="597"/>
      <c r="J50" s="592"/>
      <c r="K50" s="592"/>
    </row>
    <row r="51" spans="1:11">
      <c r="A51" s="570" t="s">
        <v>13</v>
      </c>
    </row>
    <row r="52" spans="1:11">
      <c r="A52" s="602" t="s">
        <v>662</v>
      </c>
    </row>
    <row r="53" spans="1:11">
      <c r="J53" s="862" t="s">
        <v>142</v>
      </c>
      <c r="K53" s="862"/>
    </row>
    <row r="54" spans="1:11">
      <c r="J54" s="862" t="s">
        <v>420</v>
      </c>
      <c r="K54" s="862"/>
    </row>
    <row r="55" spans="1:11">
      <c r="J55" s="862" t="s">
        <v>616</v>
      </c>
      <c r="K55" s="862"/>
    </row>
    <row r="56" spans="1:11">
      <c r="A56" s="588" t="s">
        <v>12</v>
      </c>
      <c r="B56" s="866"/>
      <c r="C56" s="866"/>
      <c r="D56" s="866"/>
      <c r="E56" s="866"/>
      <c r="F56" s="866"/>
      <c r="G56" s="588"/>
      <c r="H56" s="588"/>
      <c r="I56" s="593"/>
      <c r="J56" s="862" t="s">
        <v>615</v>
      </c>
      <c r="K56" s="862"/>
    </row>
    <row r="57" spans="1:11">
      <c r="A57" s="588" t="s">
        <v>14</v>
      </c>
      <c r="B57" s="863" t="s">
        <v>663</v>
      </c>
      <c r="C57" s="863"/>
      <c r="D57" s="863"/>
      <c r="E57" s="863"/>
      <c r="F57" s="863"/>
      <c r="I57" s="664" t="s">
        <v>7</v>
      </c>
    </row>
  </sheetData>
  <customSheetViews>
    <customSheetView guid="{B8D9EF33-186A-4B50-AB35-4A7A5372E63E}" scale="60" showPageBreaks="1" printArea="1" state="hidden" view="pageBreakPreview">
      <rowBreaks count="2" manualBreakCount="2">
        <brk id="45" max="16383" man="1"/>
        <brk id="102" max="16383" man="1"/>
      </rowBreaks>
      <pageMargins left="0" right="0" top="0.75" bottom="0.75" header="0.3" footer="0.3"/>
      <pageSetup scale="47" orientation="portrait" cellComments="asDisplayed" r:id="rId1"/>
      <headerFooter>
        <oddFooter>&amp;L&amp;D&amp;C&amp;Z&amp;F&amp;A</oddFooter>
      </headerFooter>
    </customSheetView>
    <customSheetView guid="{C0E81CA5-1E53-4DD2-94F0-DB2CE09F7672}" scale="60" showPageBreaks="1" printArea="1" state="hidden" view="pageBreakPreview" topLeftCell="A25">
      <selection activeCell="C39" sqref="C39"/>
      <rowBreaks count="2" manualBreakCount="2">
        <brk id="48" max="16383" man="1"/>
        <brk id="105" max="16383" man="1"/>
      </rowBreaks>
      <pageMargins left="0" right="0" top="0.75" bottom="0.75" header="0.3" footer="0.3"/>
      <pageSetup scale="47" orientation="portrait" r:id="rId2"/>
    </customSheetView>
  </customSheetViews>
  <mergeCells count="15">
    <mergeCell ref="B57:F57"/>
    <mergeCell ref="B56:F56"/>
    <mergeCell ref="J54:K54"/>
    <mergeCell ref="J55:K55"/>
    <mergeCell ref="J56:K56"/>
    <mergeCell ref="B2:K2"/>
    <mergeCell ref="B17:K17"/>
    <mergeCell ref="B18:K18"/>
    <mergeCell ref="B19:K19"/>
    <mergeCell ref="B20:K20"/>
    <mergeCell ref="B25:G25"/>
    <mergeCell ref="B30:G30"/>
    <mergeCell ref="J53:K53"/>
    <mergeCell ref="A48:G48"/>
    <mergeCell ref="A42:E42"/>
  </mergeCells>
  <printOptions horizontalCentered="1"/>
  <pageMargins left="0" right="0" top="0.25" bottom="0.25" header="0.05" footer="0"/>
  <pageSetup scale="40" orientation="portrait" r:id="rId3"/>
  <headerFooter>
    <oddFooter>&amp;L&amp;D</oddFooter>
  </headerFooter>
  <drawing r:id="rId4"/>
  <legacy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0"/>
  <sheetViews>
    <sheetView topLeftCell="A10" workbookViewId="0">
      <selection activeCell="H32" sqref="H32"/>
    </sheetView>
  </sheetViews>
  <sheetFormatPr defaultRowHeight="15"/>
  <sheetData>
    <row r="1" spans="1:2" s="24" customFormat="1" ht="18">
      <c r="A1" s="859" t="s">
        <v>7</v>
      </c>
      <c r="B1" s="860"/>
    </row>
    <row r="2" spans="1:2" s="24" customFormat="1" ht="18">
      <c r="A2" s="28"/>
      <c r="B2" s="28"/>
    </row>
    <row r="3" spans="1:2" s="24" customFormat="1" ht="18">
      <c r="A3" s="28"/>
      <c r="B3" s="28"/>
    </row>
    <row r="4" spans="1:2" s="24" customFormat="1" ht="18">
      <c r="A4" s="29" t="s">
        <v>153</v>
      </c>
      <c r="B4" s="28"/>
    </row>
    <row r="5" spans="1:2" s="24" customFormat="1" ht="18">
      <c r="A5" s="28"/>
      <c r="B5" s="28"/>
    </row>
    <row r="6" spans="1:2" s="24" customFormat="1" ht="18">
      <c r="A6" s="28"/>
      <c r="B6" s="28"/>
    </row>
    <row r="7" spans="1:2" s="24" customFormat="1" ht="18">
      <c r="A7" s="28" t="s">
        <v>144</v>
      </c>
      <c r="B7" s="28"/>
    </row>
    <row r="8" spans="1:2" s="24" customFormat="1" ht="18">
      <c r="A8" s="28"/>
      <c r="B8" s="28"/>
    </row>
    <row r="9" spans="1:2" s="24" customFormat="1" ht="18">
      <c r="A9" s="28" t="s">
        <v>145</v>
      </c>
      <c r="B9" s="28"/>
    </row>
    <row r="10" spans="1:2" s="24" customFormat="1" ht="18">
      <c r="A10" s="28" t="s">
        <v>146</v>
      </c>
      <c r="B10" s="28"/>
    </row>
    <row r="11" spans="1:2" s="24" customFormat="1" ht="18">
      <c r="A11" s="28" t="s">
        <v>208</v>
      </c>
      <c r="B11" s="28"/>
    </row>
    <row r="12" spans="1:2" s="24" customFormat="1" ht="18">
      <c r="A12" s="28"/>
      <c r="B12" s="28"/>
    </row>
    <row r="13" spans="1:2" s="24" customFormat="1" ht="18">
      <c r="A13" s="28" t="s">
        <v>154</v>
      </c>
      <c r="B13" s="28"/>
    </row>
    <row r="15" spans="1:2" ht="18">
      <c r="A15" s="28" t="s">
        <v>209</v>
      </c>
    </row>
    <row r="16" spans="1:2" ht="18">
      <c r="A16" s="28" t="s">
        <v>194</v>
      </c>
    </row>
    <row r="17" spans="1:1" ht="18">
      <c r="A17" s="28" t="s">
        <v>210</v>
      </c>
    </row>
    <row r="18" spans="1:1" ht="18">
      <c r="A18" s="28" t="s">
        <v>203</v>
      </c>
    </row>
    <row r="19" spans="1:1" ht="18">
      <c r="A19" s="28"/>
    </row>
    <row r="20" spans="1:1" ht="18">
      <c r="A20" s="28" t="s">
        <v>211</v>
      </c>
    </row>
    <row r="21" spans="1:1" ht="18">
      <c r="A21" s="28" t="s">
        <v>207</v>
      </c>
    </row>
    <row r="22" spans="1:1" ht="18.75" customHeight="1"/>
    <row r="23" spans="1:1" ht="18">
      <c r="A23" s="28" t="s">
        <v>204</v>
      </c>
    </row>
    <row r="24" spans="1:1" ht="18">
      <c r="A24" s="28" t="s">
        <v>195</v>
      </c>
    </row>
    <row r="25" spans="1:1" ht="18">
      <c r="A25" s="28" t="s">
        <v>212</v>
      </c>
    </row>
    <row r="27" spans="1:1" ht="18">
      <c r="A27" s="28" t="s">
        <v>196</v>
      </c>
    </row>
    <row r="28" spans="1:1" ht="18">
      <c r="A28" s="28" t="s">
        <v>205</v>
      </c>
    </row>
    <row r="30" spans="1:1" ht="18">
      <c r="A30" s="28" t="s">
        <v>206</v>
      </c>
    </row>
    <row r="34" spans="1:1" ht="18">
      <c r="A34" s="28" t="s">
        <v>197</v>
      </c>
    </row>
    <row r="35" spans="1:1" ht="18">
      <c r="A35" s="28" t="s">
        <v>198</v>
      </c>
    </row>
    <row r="36" spans="1:1" ht="18">
      <c r="A36" s="28"/>
    </row>
    <row r="37" spans="1:1" ht="18">
      <c r="A37" s="28" t="s">
        <v>199</v>
      </c>
    </row>
    <row r="38" spans="1:1" ht="18">
      <c r="A38" s="28" t="s">
        <v>200</v>
      </c>
    </row>
    <row r="39" spans="1:1" ht="18">
      <c r="A39" s="28" t="s">
        <v>201</v>
      </c>
    </row>
    <row r="40" spans="1:1" ht="18">
      <c r="A40" s="28" t="s">
        <v>202</v>
      </c>
    </row>
  </sheetData>
  <sheetProtection password="D9BD" sheet="1" objects="1" scenarios="1"/>
  <customSheetViews>
    <customSheetView guid="{B8D9EF33-186A-4B50-AB35-4A7A5372E63E}" state="hidden" topLeftCell="A11">
      <selection activeCell="H32" sqref="H32"/>
      <pageMargins left="0.7" right="0.7" top="0.75" bottom="0.75" header="0.3" footer="0.3"/>
      <pageSetup scale="90" orientation="portrait" r:id="rId1"/>
      <headerFooter>
        <oddFooter>&amp;L&amp;"Times New Roman,Regular"&amp;8&amp;Z&amp;F&amp;F&amp;A</oddFooter>
      </headerFooter>
    </customSheetView>
    <customSheetView guid="{C0E81CA5-1E53-4DD2-94F0-DB2CE09F7672}" state="hidden" topLeftCell="A11">
      <selection activeCell="A25" sqref="A25"/>
      <pageMargins left="0.7" right="0.7" top="0.75" bottom="0.75" header="0.3" footer="0.3"/>
      <pageSetup scale="90" orientation="portrait" r:id="rId2"/>
      <headerFooter>
        <oddFooter>&amp;L&amp;"Times New Roman,Regular"&amp;8&amp;Z&amp;F&amp;F&amp;A</oddFooter>
      </headerFooter>
    </customSheetView>
  </customSheetViews>
  <mergeCells count="1">
    <mergeCell ref="A1:B1"/>
  </mergeCells>
  <pageMargins left="0.7" right="0.7" top="0.75" bottom="0.75" header="0.3" footer="0.3"/>
  <pageSetup scale="90" orientation="portrait" r:id="rId3"/>
  <headerFooter>
    <oddFooter>&amp;L&amp;"Times New Roman,Regular"&amp;8&amp;Z&amp;F&amp;F&amp;A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8"/>
  <sheetViews>
    <sheetView workbookViewId="0"/>
  </sheetViews>
  <sheetFormatPr defaultColWidth="8.90625" defaultRowHeight="15.6"/>
  <cols>
    <col min="1" max="3" width="8.90625" style="263"/>
    <col min="4" max="4" width="9.54296875" style="263" customWidth="1"/>
    <col min="5" max="16384" width="8.90625" style="263"/>
  </cols>
  <sheetData>
    <row r="8" spans="1:9">
      <c r="A8" s="870" t="s">
        <v>455</v>
      </c>
      <c r="B8" s="870"/>
      <c r="C8" s="870"/>
      <c r="D8" s="870"/>
      <c r="E8" s="870"/>
      <c r="F8" s="870"/>
      <c r="G8" s="870"/>
      <c r="H8" s="870"/>
      <c r="I8" s="870"/>
    </row>
    <row r="11" spans="1:9">
      <c r="A11" s="264" t="s">
        <v>314</v>
      </c>
      <c r="B11" s="263" t="s">
        <v>397</v>
      </c>
      <c r="F11" s="263" t="s">
        <v>458</v>
      </c>
      <c r="G11" s="867"/>
      <c r="H11" s="867"/>
      <c r="I11" s="867"/>
    </row>
    <row r="12" spans="1:9">
      <c r="B12" s="263" t="s">
        <v>456</v>
      </c>
      <c r="F12" s="264" t="s">
        <v>459</v>
      </c>
      <c r="G12" s="871"/>
      <c r="H12" s="871"/>
      <c r="I12" s="871"/>
    </row>
    <row r="13" spans="1:9">
      <c r="B13" s="263" t="s">
        <v>457</v>
      </c>
      <c r="F13" s="264" t="s">
        <v>460</v>
      </c>
      <c r="G13" s="871"/>
      <c r="H13" s="871"/>
      <c r="I13" s="871"/>
    </row>
    <row r="17" spans="1:9" ht="36.75" customHeight="1">
      <c r="A17" s="872" t="s">
        <v>461</v>
      </c>
      <c r="B17" s="872"/>
      <c r="C17" s="872"/>
      <c r="D17" s="872"/>
      <c r="E17" s="872"/>
      <c r="F17" s="872"/>
      <c r="G17" s="872"/>
      <c r="H17" s="872"/>
      <c r="I17" s="872"/>
    </row>
    <row r="19" spans="1:9" s="265" customFormat="1" ht="75" customHeight="1">
      <c r="A19" s="872" t="s">
        <v>579</v>
      </c>
      <c r="B19" s="872"/>
      <c r="C19" s="872"/>
      <c r="D19" s="872"/>
      <c r="E19" s="872"/>
      <c r="F19" s="872"/>
      <c r="G19" s="872"/>
      <c r="H19" s="872"/>
      <c r="I19" s="872"/>
    </row>
    <row r="21" spans="1:9" s="262" customFormat="1" ht="36.75" customHeight="1">
      <c r="A21" s="872" t="s">
        <v>462</v>
      </c>
      <c r="B21" s="872"/>
      <c r="C21" s="872"/>
      <c r="D21" s="872"/>
      <c r="E21" s="872"/>
      <c r="F21" s="872"/>
      <c r="G21" s="872"/>
      <c r="H21" s="872"/>
      <c r="I21" s="872"/>
    </row>
    <row r="25" spans="1:9">
      <c r="A25" s="867"/>
      <c r="B25" s="867"/>
      <c r="C25" s="867"/>
      <c r="D25" s="867"/>
      <c r="F25" s="867"/>
      <c r="G25" s="867"/>
      <c r="H25" s="867"/>
    </row>
    <row r="26" spans="1:9">
      <c r="A26" s="868" t="s">
        <v>465</v>
      </c>
      <c r="B26" s="868"/>
      <c r="C26" s="868"/>
      <c r="D26" s="868"/>
      <c r="F26" s="868" t="s">
        <v>463</v>
      </c>
      <c r="G26" s="868"/>
      <c r="H26" s="868"/>
    </row>
    <row r="29" spans="1:9">
      <c r="A29" s="867"/>
      <c r="B29" s="867"/>
      <c r="C29" s="867"/>
      <c r="D29" s="867"/>
      <c r="F29" s="867"/>
      <c r="G29" s="867"/>
      <c r="H29" s="867"/>
    </row>
    <row r="30" spans="1:9">
      <c r="A30" s="868" t="s">
        <v>464</v>
      </c>
      <c r="B30" s="868"/>
      <c r="C30" s="868"/>
      <c r="D30" s="868"/>
      <c r="F30" s="868" t="s">
        <v>7</v>
      </c>
      <c r="G30" s="868"/>
      <c r="H30" s="868"/>
    </row>
    <row r="33" spans="1:8">
      <c r="A33" s="867"/>
      <c r="B33" s="867"/>
      <c r="C33" s="867"/>
      <c r="D33" s="867"/>
      <c r="F33" s="867"/>
      <c r="G33" s="867"/>
      <c r="H33" s="867"/>
    </row>
    <row r="34" spans="1:8">
      <c r="A34" s="868" t="s">
        <v>466</v>
      </c>
      <c r="B34" s="868"/>
      <c r="C34" s="868"/>
      <c r="D34" s="868"/>
      <c r="F34" s="869" t="s">
        <v>463</v>
      </c>
      <c r="G34" s="869"/>
      <c r="H34" s="869"/>
    </row>
    <row r="37" spans="1:8">
      <c r="A37" s="867"/>
      <c r="B37" s="867"/>
      <c r="C37" s="867"/>
      <c r="D37" s="867"/>
      <c r="F37" s="867"/>
      <c r="G37" s="867"/>
      <c r="H37" s="867"/>
    </row>
    <row r="38" spans="1:8">
      <c r="A38" s="868" t="s">
        <v>464</v>
      </c>
      <c r="B38" s="868"/>
      <c r="C38" s="868"/>
      <c r="D38" s="868"/>
      <c r="F38" s="868" t="s">
        <v>7</v>
      </c>
      <c r="G38" s="868"/>
      <c r="H38" s="868"/>
    </row>
  </sheetData>
  <mergeCells count="23">
    <mergeCell ref="A29:D29"/>
    <mergeCell ref="F29:H29"/>
    <mergeCell ref="A8:I8"/>
    <mergeCell ref="G11:I11"/>
    <mergeCell ref="G12:I12"/>
    <mergeCell ref="G13:I13"/>
    <mergeCell ref="A17:I17"/>
    <mergeCell ref="A19:I19"/>
    <mergeCell ref="A21:I21"/>
    <mergeCell ref="A25:D25"/>
    <mergeCell ref="F25:H25"/>
    <mergeCell ref="A26:D26"/>
    <mergeCell ref="F26:H26"/>
    <mergeCell ref="A37:D37"/>
    <mergeCell ref="F37:H37"/>
    <mergeCell ref="A38:D38"/>
    <mergeCell ref="F38:H38"/>
    <mergeCell ref="A30:D30"/>
    <mergeCell ref="F30:H30"/>
    <mergeCell ref="A33:D33"/>
    <mergeCell ref="F33:H33"/>
    <mergeCell ref="A34:D34"/>
    <mergeCell ref="F34:H34"/>
  </mergeCells>
  <printOptions horizontalCentered="1"/>
  <pageMargins left="0" right="0" top="0.5" bottom="0.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A176"/>
  <sheetViews>
    <sheetView zoomScale="80" zoomScaleNormal="80" zoomScaleSheetLayoutView="40" zoomScalePageLayoutView="40" workbookViewId="0">
      <selection sqref="A1:D1"/>
    </sheetView>
  </sheetViews>
  <sheetFormatPr defaultRowHeight="16.2"/>
  <cols>
    <col min="1" max="1" width="8.90625" style="40"/>
    <col min="2" max="2" width="4.6328125" style="40" customWidth="1"/>
    <col min="3" max="3" width="9.6328125" style="40" customWidth="1"/>
    <col min="4" max="4" width="15.1796875" style="40" customWidth="1"/>
    <col min="5" max="5" width="17.90625" style="40" customWidth="1"/>
    <col min="6" max="6" width="3.90625" style="40" hidden="1" customWidth="1"/>
    <col min="7" max="7" width="15.81640625" style="40" customWidth="1"/>
    <col min="8" max="8" width="4.453125" style="40" hidden="1" customWidth="1"/>
    <col min="9" max="9" width="21.90625" style="40" customWidth="1"/>
    <col min="10" max="10" width="15.81640625" style="40" customWidth="1"/>
    <col min="11" max="12" width="8.90625" style="40"/>
    <col min="13" max="13" width="9.08984375" style="40" customWidth="1"/>
    <col min="14" max="257" width="8.90625" style="40"/>
    <col min="258" max="258" width="4.6328125" style="40" customWidth="1"/>
    <col min="259" max="260" width="8.36328125" style="40" customWidth="1"/>
    <col min="261" max="261" width="9.90625" style="40" customWidth="1"/>
    <col min="262" max="262" width="0" style="40" hidden="1" customWidth="1"/>
    <col min="263" max="263" width="9.6328125" style="40" customWidth="1"/>
    <col min="264" max="264" width="0" style="40" hidden="1" customWidth="1"/>
    <col min="265" max="265" width="9.90625" style="40" customWidth="1"/>
    <col min="266" max="266" width="9.08984375" style="40" customWidth="1"/>
    <col min="267" max="268" width="8.90625" style="40"/>
    <col min="269" max="269" width="9.08984375" style="40" customWidth="1"/>
    <col min="270" max="513" width="8.90625" style="40"/>
    <col min="514" max="514" width="4.6328125" style="40" customWidth="1"/>
    <col min="515" max="516" width="8.36328125" style="40" customWidth="1"/>
    <col min="517" max="517" width="9.90625" style="40" customWidth="1"/>
    <col min="518" max="518" width="0" style="40" hidden="1" customWidth="1"/>
    <col min="519" max="519" width="9.6328125" style="40" customWidth="1"/>
    <col min="520" max="520" width="0" style="40" hidden="1" customWidth="1"/>
    <col min="521" max="521" width="9.90625" style="40" customWidth="1"/>
    <col min="522" max="522" width="9.08984375" style="40" customWidth="1"/>
    <col min="523" max="524" width="8.90625" style="40"/>
    <col min="525" max="525" width="9.08984375" style="40" customWidth="1"/>
    <col min="526" max="769" width="8.90625" style="40"/>
    <col min="770" max="770" width="4.6328125" style="40" customWidth="1"/>
    <col min="771" max="772" width="8.36328125" style="40" customWidth="1"/>
    <col min="773" max="773" width="9.90625" style="40" customWidth="1"/>
    <col min="774" max="774" width="0" style="40" hidden="1" customWidth="1"/>
    <col min="775" max="775" width="9.6328125" style="40" customWidth="1"/>
    <col min="776" max="776" width="0" style="40" hidden="1" customWidth="1"/>
    <col min="777" max="777" width="9.90625" style="40" customWidth="1"/>
    <col min="778" max="778" width="9.08984375" style="40" customWidth="1"/>
    <col min="779" max="780" width="8.90625" style="40"/>
    <col min="781" max="781" width="9.08984375" style="40" customWidth="1"/>
    <col min="782" max="1025" width="8.90625" style="40"/>
    <col min="1026" max="1026" width="4.6328125" style="40" customWidth="1"/>
    <col min="1027" max="1028" width="8.36328125" style="40" customWidth="1"/>
    <col min="1029" max="1029" width="9.90625" style="40" customWidth="1"/>
    <col min="1030" max="1030" width="0" style="40" hidden="1" customWidth="1"/>
    <col min="1031" max="1031" width="9.6328125" style="40" customWidth="1"/>
    <col min="1032" max="1032" width="0" style="40" hidden="1" customWidth="1"/>
    <col min="1033" max="1033" width="9.90625" style="40" customWidth="1"/>
    <col min="1034" max="1034" width="9.08984375" style="40" customWidth="1"/>
    <col min="1035" max="1036" width="8.90625" style="40"/>
    <col min="1037" max="1037" width="9.08984375" style="40" customWidth="1"/>
    <col min="1038" max="1281" width="8.90625" style="40"/>
    <col min="1282" max="1282" width="4.6328125" style="40" customWidth="1"/>
    <col min="1283" max="1284" width="8.36328125" style="40" customWidth="1"/>
    <col min="1285" max="1285" width="9.90625" style="40" customWidth="1"/>
    <col min="1286" max="1286" width="0" style="40" hidden="1" customWidth="1"/>
    <col min="1287" max="1287" width="9.6328125" style="40" customWidth="1"/>
    <col min="1288" max="1288" width="0" style="40" hidden="1" customWidth="1"/>
    <col min="1289" max="1289" width="9.90625" style="40" customWidth="1"/>
    <col min="1290" max="1290" width="9.08984375" style="40" customWidth="1"/>
    <col min="1291" max="1292" width="8.90625" style="40"/>
    <col min="1293" max="1293" width="9.08984375" style="40" customWidth="1"/>
    <col min="1294" max="1537" width="8.90625" style="40"/>
    <col min="1538" max="1538" width="4.6328125" style="40" customWidth="1"/>
    <col min="1539" max="1540" width="8.36328125" style="40" customWidth="1"/>
    <col min="1541" max="1541" width="9.90625" style="40" customWidth="1"/>
    <col min="1542" max="1542" width="0" style="40" hidden="1" customWidth="1"/>
    <col min="1543" max="1543" width="9.6328125" style="40" customWidth="1"/>
    <col min="1544" max="1544" width="0" style="40" hidden="1" customWidth="1"/>
    <col min="1545" max="1545" width="9.90625" style="40" customWidth="1"/>
    <col min="1546" max="1546" width="9.08984375" style="40" customWidth="1"/>
    <col min="1547" max="1548" width="8.90625" style="40"/>
    <col min="1549" max="1549" width="9.08984375" style="40" customWidth="1"/>
    <col min="1550" max="1793" width="8.90625" style="40"/>
    <col min="1794" max="1794" width="4.6328125" style="40" customWidth="1"/>
    <col min="1795" max="1796" width="8.36328125" style="40" customWidth="1"/>
    <col min="1797" max="1797" width="9.90625" style="40" customWidth="1"/>
    <col min="1798" max="1798" width="0" style="40" hidden="1" customWidth="1"/>
    <col min="1799" max="1799" width="9.6328125" style="40" customWidth="1"/>
    <col min="1800" max="1800" width="0" style="40" hidden="1" customWidth="1"/>
    <col min="1801" max="1801" width="9.90625" style="40" customWidth="1"/>
    <col min="1802" max="1802" width="9.08984375" style="40" customWidth="1"/>
    <col min="1803" max="1804" width="8.90625" style="40"/>
    <col min="1805" max="1805" width="9.08984375" style="40" customWidth="1"/>
    <col min="1806" max="2049" width="8.90625" style="40"/>
    <col min="2050" max="2050" width="4.6328125" style="40" customWidth="1"/>
    <col min="2051" max="2052" width="8.36328125" style="40" customWidth="1"/>
    <col min="2053" max="2053" width="9.90625" style="40" customWidth="1"/>
    <col min="2054" max="2054" width="0" style="40" hidden="1" customWidth="1"/>
    <col min="2055" max="2055" width="9.6328125" style="40" customWidth="1"/>
    <col min="2056" max="2056" width="0" style="40" hidden="1" customWidth="1"/>
    <col min="2057" max="2057" width="9.90625" style="40" customWidth="1"/>
    <col min="2058" max="2058" width="9.08984375" style="40" customWidth="1"/>
    <col min="2059" max="2060" width="8.90625" style="40"/>
    <col min="2061" max="2061" width="9.08984375" style="40" customWidth="1"/>
    <col min="2062" max="2305" width="8.90625" style="40"/>
    <col min="2306" max="2306" width="4.6328125" style="40" customWidth="1"/>
    <col min="2307" max="2308" width="8.36328125" style="40" customWidth="1"/>
    <col min="2309" max="2309" width="9.90625" style="40" customWidth="1"/>
    <col min="2310" max="2310" width="0" style="40" hidden="1" customWidth="1"/>
    <col min="2311" max="2311" width="9.6328125" style="40" customWidth="1"/>
    <col min="2312" max="2312" width="0" style="40" hidden="1" customWidth="1"/>
    <col min="2313" max="2313" width="9.90625" style="40" customWidth="1"/>
    <col min="2314" max="2314" width="9.08984375" style="40" customWidth="1"/>
    <col min="2315" max="2316" width="8.90625" style="40"/>
    <col min="2317" max="2317" width="9.08984375" style="40" customWidth="1"/>
    <col min="2318" max="2561" width="8.90625" style="40"/>
    <col min="2562" max="2562" width="4.6328125" style="40" customWidth="1"/>
    <col min="2563" max="2564" width="8.36328125" style="40" customWidth="1"/>
    <col min="2565" max="2565" width="9.90625" style="40" customWidth="1"/>
    <col min="2566" max="2566" width="0" style="40" hidden="1" customWidth="1"/>
    <col min="2567" max="2567" width="9.6328125" style="40" customWidth="1"/>
    <col min="2568" max="2568" width="0" style="40" hidden="1" customWidth="1"/>
    <col min="2569" max="2569" width="9.90625" style="40" customWidth="1"/>
    <col min="2570" max="2570" width="9.08984375" style="40" customWidth="1"/>
    <col min="2571" max="2572" width="8.90625" style="40"/>
    <col min="2573" max="2573" width="9.08984375" style="40" customWidth="1"/>
    <col min="2574" max="2817" width="8.90625" style="40"/>
    <col min="2818" max="2818" width="4.6328125" style="40" customWidth="1"/>
    <col min="2819" max="2820" width="8.36328125" style="40" customWidth="1"/>
    <col min="2821" max="2821" width="9.90625" style="40" customWidth="1"/>
    <col min="2822" max="2822" width="0" style="40" hidden="1" customWidth="1"/>
    <col min="2823" max="2823" width="9.6328125" style="40" customWidth="1"/>
    <col min="2824" max="2824" width="0" style="40" hidden="1" customWidth="1"/>
    <col min="2825" max="2825" width="9.90625" style="40" customWidth="1"/>
    <col min="2826" max="2826" width="9.08984375" style="40" customWidth="1"/>
    <col min="2827" max="2828" width="8.90625" style="40"/>
    <col min="2829" max="2829" width="9.08984375" style="40" customWidth="1"/>
    <col min="2830" max="3073" width="8.90625" style="40"/>
    <col min="3074" max="3074" width="4.6328125" style="40" customWidth="1"/>
    <col min="3075" max="3076" width="8.36328125" style="40" customWidth="1"/>
    <col min="3077" max="3077" width="9.90625" style="40" customWidth="1"/>
    <col min="3078" max="3078" width="0" style="40" hidden="1" customWidth="1"/>
    <col min="3079" max="3079" width="9.6328125" style="40" customWidth="1"/>
    <col min="3080" max="3080" width="0" style="40" hidden="1" customWidth="1"/>
    <col min="3081" max="3081" width="9.90625" style="40" customWidth="1"/>
    <col min="3082" max="3082" width="9.08984375" style="40" customWidth="1"/>
    <col min="3083" max="3084" width="8.90625" style="40"/>
    <col min="3085" max="3085" width="9.08984375" style="40" customWidth="1"/>
    <col min="3086" max="3329" width="8.90625" style="40"/>
    <col min="3330" max="3330" width="4.6328125" style="40" customWidth="1"/>
    <col min="3331" max="3332" width="8.36328125" style="40" customWidth="1"/>
    <col min="3333" max="3333" width="9.90625" style="40" customWidth="1"/>
    <col min="3334" max="3334" width="0" style="40" hidden="1" customWidth="1"/>
    <col min="3335" max="3335" width="9.6328125" style="40" customWidth="1"/>
    <col min="3336" max="3336" width="0" style="40" hidden="1" customWidth="1"/>
    <col min="3337" max="3337" width="9.90625" style="40" customWidth="1"/>
    <col min="3338" max="3338" width="9.08984375" style="40" customWidth="1"/>
    <col min="3339" max="3340" width="8.90625" style="40"/>
    <col min="3341" max="3341" width="9.08984375" style="40" customWidth="1"/>
    <col min="3342" max="3585" width="8.90625" style="40"/>
    <col min="3586" max="3586" width="4.6328125" style="40" customWidth="1"/>
    <col min="3587" max="3588" width="8.36328125" style="40" customWidth="1"/>
    <col min="3589" max="3589" width="9.90625" style="40" customWidth="1"/>
    <col min="3590" max="3590" width="0" style="40" hidden="1" customWidth="1"/>
    <col min="3591" max="3591" width="9.6328125" style="40" customWidth="1"/>
    <col min="3592" max="3592" width="0" style="40" hidden="1" customWidth="1"/>
    <col min="3593" max="3593" width="9.90625" style="40" customWidth="1"/>
    <col min="3594" max="3594" width="9.08984375" style="40" customWidth="1"/>
    <col min="3595" max="3596" width="8.90625" style="40"/>
    <col min="3597" max="3597" width="9.08984375" style="40" customWidth="1"/>
    <col min="3598" max="3841" width="8.90625" style="40"/>
    <col min="3842" max="3842" width="4.6328125" style="40" customWidth="1"/>
    <col min="3843" max="3844" width="8.36328125" style="40" customWidth="1"/>
    <col min="3845" max="3845" width="9.90625" style="40" customWidth="1"/>
    <col min="3846" max="3846" width="0" style="40" hidden="1" customWidth="1"/>
    <col min="3847" max="3847" width="9.6328125" style="40" customWidth="1"/>
    <col min="3848" max="3848" width="0" style="40" hidden="1" customWidth="1"/>
    <col min="3849" max="3849" width="9.90625" style="40" customWidth="1"/>
    <col min="3850" max="3850" width="9.08984375" style="40" customWidth="1"/>
    <col min="3851" max="3852" width="8.90625" style="40"/>
    <col min="3853" max="3853" width="9.08984375" style="40" customWidth="1"/>
    <col min="3854" max="4097" width="8.90625" style="40"/>
    <col min="4098" max="4098" width="4.6328125" style="40" customWidth="1"/>
    <col min="4099" max="4100" width="8.36328125" style="40" customWidth="1"/>
    <col min="4101" max="4101" width="9.90625" style="40" customWidth="1"/>
    <col min="4102" max="4102" width="0" style="40" hidden="1" customWidth="1"/>
    <col min="4103" max="4103" width="9.6328125" style="40" customWidth="1"/>
    <col min="4104" max="4104" width="0" style="40" hidden="1" customWidth="1"/>
    <col min="4105" max="4105" width="9.90625" style="40" customWidth="1"/>
    <col min="4106" max="4106" width="9.08984375" style="40" customWidth="1"/>
    <col min="4107" max="4108" width="8.90625" style="40"/>
    <col min="4109" max="4109" width="9.08984375" style="40" customWidth="1"/>
    <col min="4110" max="4353" width="8.90625" style="40"/>
    <col min="4354" max="4354" width="4.6328125" style="40" customWidth="1"/>
    <col min="4355" max="4356" width="8.36328125" style="40" customWidth="1"/>
    <col min="4357" max="4357" width="9.90625" style="40" customWidth="1"/>
    <col min="4358" max="4358" width="0" style="40" hidden="1" customWidth="1"/>
    <col min="4359" max="4359" width="9.6328125" style="40" customWidth="1"/>
    <col min="4360" max="4360" width="0" style="40" hidden="1" customWidth="1"/>
    <col min="4361" max="4361" width="9.90625" style="40" customWidth="1"/>
    <col min="4362" max="4362" width="9.08984375" style="40" customWidth="1"/>
    <col min="4363" max="4364" width="8.90625" style="40"/>
    <col min="4365" max="4365" width="9.08984375" style="40" customWidth="1"/>
    <col min="4366" max="4609" width="8.90625" style="40"/>
    <col min="4610" max="4610" width="4.6328125" style="40" customWidth="1"/>
    <col min="4611" max="4612" width="8.36328125" style="40" customWidth="1"/>
    <col min="4613" max="4613" width="9.90625" style="40" customWidth="1"/>
    <col min="4614" max="4614" width="0" style="40" hidden="1" customWidth="1"/>
    <col min="4615" max="4615" width="9.6328125" style="40" customWidth="1"/>
    <col min="4616" max="4616" width="0" style="40" hidden="1" customWidth="1"/>
    <col min="4617" max="4617" width="9.90625" style="40" customWidth="1"/>
    <col min="4618" max="4618" width="9.08984375" style="40" customWidth="1"/>
    <col min="4619" max="4620" width="8.90625" style="40"/>
    <col min="4621" max="4621" width="9.08984375" style="40" customWidth="1"/>
    <col min="4622" max="4865" width="8.90625" style="40"/>
    <col min="4866" max="4866" width="4.6328125" style="40" customWidth="1"/>
    <col min="4867" max="4868" width="8.36328125" style="40" customWidth="1"/>
    <col min="4869" max="4869" width="9.90625" style="40" customWidth="1"/>
    <col min="4870" max="4870" width="0" style="40" hidden="1" customWidth="1"/>
    <col min="4871" max="4871" width="9.6328125" style="40" customWidth="1"/>
    <col min="4872" max="4872" width="0" style="40" hidden="1" customWidth="1"/>
    <col min="4873" max="4873" width="9.90625" style="40" customWidth="1"/>
    <col min="4874" max="4874" width="9.08984375" style="40" customWidth="1"/>
    <col min="4875" max="4876" width="8.90625" style="40"/>
    <col min="4877" max="4877" width="9.08984375" style="40" customWidth="1"/>
    <col min="4878" max="5121" width="8.90625" style="40"/>
    <col min="5122" max="5122" width="4.6328125" style="40" customWidth="1"/>
    <col min="5123" max="5124" width="8.36328125" style="40" customWidth="1"/>
    <col min="5125" max="5125" width="9.90625" style="40" customWidth="1"/>
    <col min="5126" max="5126" width="0" style="40" hidden="1" customWidth="1"/>
    <col min="5127" max="5127" width="9.6328125" style="40" customWidth="1"/>
    <col min="5128" max="5128" width="0" style="40" hidden="1" customWidth="1"/>
    <col min="5129" max="5129" width="9.90625" style="40" customWidth="1"/>
    <col min="5130" max="5130" width="9.08984375" style="40" customWidth="1"/>
    <col min="5131" max="5132" width="8.90625" style="40"/>
    <col min="5133" max="5133" width="9.08984375" style="40" customWidth="1"/>
    <col min="5134" max="5377" width="8.90625" style="40"/>
    <col min="5378" max="5378" width="4.6328125" style="40" customWidth="1"/>
    <col min="5379" max="5380" width="8.36328125" style="40" customWidth="1"/>
    <col min="5381" max="5381" width="9.90625" style="40" customWidth="1"/>
    <col min="5382" max="5382" width="0" style="40" hidden="1" customWidth="1"/>
    <col min="5383" max="5383" width="9.6328125" style="40" customWidth="1"/>
    <col min="5384" max="5384" width="0" style="40" hidden="1" customWidth="1"/>
    <col min="5385" max="5385" width="9.90625" style="40" customWidth="1"/>
    <col min="5386" max="5386" width="9.08984375" style="40" customWidth="1"/>
    <col min="5387" max="5388" width="8.90625" style="40"/>
    <col min="5389" max="5389" width="9.08984375" style="40" customWidth="1"/>
    <col min="5390" max="5633" width="8.90625" style="40"/>
    <col min="5634" max="5634" width="4.6328125" style="40" customWidth="1"/>
    <col min="5635" max="5636" width="8.36328125" style="40" customWidth="1"/>
    <col min="5637" max="5637" width="9.90625" style="40" customWidth="1"/>
    <col min="5638" max="5638" width="0" style="40" hidden="1" customWidth="1"/>
    <col min="5639" max="5639" width="9.6328125" style="40" customWidth="1"/>
    <col min="5640" max="5640" width="0" style="40" hidden="1" customWidth="1"/>
    <col min="5641" max="5641" width="9.90625" style="40" customWidth="1"/>
    <col min="5642" max="5642" width="9.08984375" style="40" customWidth="1"/>
    <col min="5643" max="5644" width="8.90625" style="40"/>
    <col min="5645" max="5645" width="9.08984375" style="40" customWidth="1"/>
    <col min="5646" max="5889" width="8.90625" style="40"/>
    <col min="5890" max="5890" width="4.6328125" style="40" customWidth="1"/>
    <col min="5891" max="5892" width="8.36328125" style="40" customWidth="1"/>
    <col min="5893" max="5893" width="9.90625" style="40" customWidth="1"/>
    <col min="5894" max="5894" width="0" style="40" hidden="1" customWidth="1"/>
    <col min="5895" max="5895" width="9.6328125" style="40" customWidth="1"/>
    <col min="5896" max="5896" width="0" style="40" hidden="1" customWidth="1"/>
    <col min="5897" max="5897" width="9.90625" style="40" customWidth="1"/>
    <col min="5898" max="5898" width="9.08984375" style="40" customWidth="1"/>
    <col min="5899" max="5900" width="8.90625" style="40"/>
    <col min="5901" max="5901" width="9.08984375" style="40" customWidth="1"/>
    <col min="5902" max="6145" width="8.90625" style="40"/>
    <col min="6146" max="6146" width="4.6328125" style="40" customWidth="1"/>
    <col min="6147" max="6148" width="8.36328125" style="40" customWidth="1"/>
    <col min="6149" max="6149" width="9.90625" style="40" customWidth="1"/>
    <col min="6150" max="6150" width="0" style="40" hidden="1" customWidth="1"/>
    <col min="6151" max="6151" width="9.6328125" style="40" customWidth="1"/>
    <col min="6152" max="6152" width="0" style="40" hidden="1" customWidth="1"/>
    <col min="6153" max="6153" width="9.90625" style="40" customWidth="1"/>
    <col min="6154" max="6154" width="9.08984375" style="40" customWidth="1"/>
    <col min="6155" max="6156" width="8.90625" style="40"/>
    <col min="6157" max="6157" width="9.08984375" style="40" customWidth="1"/>
    <col min="6158" max="6401" width="8.90625" style="40"/>
    <col min="6402" max="6402" width="4.6328125" style="40" customWidth="1"/>
    <col min="6403" max="6404" width="8.36328125" style="40" customWidth="1"/>
    <col min="6405" max="6405" width="9.90625" style="40" customWidth="1"/>
    <col min="6406" max="6406" width="0" style="40" hidden="1" customWidth="1"/>
    <col min="6407" max="6407" width="9.6328125" style="40" customWidth="1"/>
    <col min="6408" max="6408" width="0" style="40" hidden="1" customWidth="1"/>
    <col min="6409" max="6409" width="9.90625" style="40" customWidth="1"/>
    <col min="6410" max="6410" width="9.08984375" style="40" customWidth="1"/>
    <col min="6411" max="6412" width="8.90625" style="40"/>
    <col min="6413" max="6413" width="9.08984375" style="40" customWidth="1"/>
    <col min="6414" max="6657" width="8.90625" style="40"/>
    <col min="6658" max="6658" width="4.6328125" style="40" customWidth="1"/>
    <col min="6659" max="6660" width="8.36328125" style="40" customWidth="1"/>
    <col min="6661" max="6661" width="9.90625" style="40" customWidth="1"/>
    <col min="6662" max="6662" width="0" style="40" hidden="1" customWidth="1"/>
    <col min="6663" max="6663" width="9.6328125" style="40" customWidth="1"/>
    <col min="6664" max="6664" width="0" style="40" hidden="1" customWidth="1"/>
    <col min="6665" max="6665" width="9.90625" style="40" customWidth="1"/>
    <col min="6666" max="6666" width="9.08984375" style="40" customWidth="1"/>
    <col min="6667" max="6668" width="8.90625" style="40"/>
    <col min="6669" max="6669" width="9.08984375" style="40" customWidth="1"/>
    <col min="6670" max="6913" width="8.90625" style="40"/>
    <col min="6914" max="6914" width="4.6328125" style="40" customWidth="1"/>
    <col min="6915" max="6916" width="8.36328125" style="40" customWidth="1"/>
    <col min="6917" max="6917" width="9.90625" style="40" customWidth="1"/>
    <col min="6918" max="6918" width="0" style="40" hidden="1" customWidth="1"/>
    <col min="6919" max="6919" width="9.6328125" style="40" customWidth="1"/>
    <col min="6920" max="6920" width="0" style="40" hidden="1" customWidth="1"/>
    <col min="6921" max="6921" width="9.90625" style="40" customWidth="1"/>
    <col min="6922" max="6922" width="9.08984375" style="40" customWidth="1"/>
    <col min="6923" max="6924" width="8.90625" style="40"/>
    <col min="6925" max="6925" width="9.08984375" style="40" customWidth="1"/>
    <col min="6926" max="7169" width="8.90625" style="40"/>
    <col min="7170" max="7170" width="4.6328125" style="40" customWidth="1"/>
    <col min="7171" max="7172" width="8.36328125" style="40" customWidth="1"/>
    <col min="7173" max="7173" width="9.90625" style="40" customWidth="1"/>
    <col min="7174" max="7174" width="0" style="40" hidden="1" customWidth="1"/>
    <col min="7175" max="7175" width="9.6328125" style="40" customWidth="1"/>
    <col min="7176" max="7176" width="0" style="40" hidden="1" customWidth="1"/>
    <col min="7177" max="7177" width="9.90625" style="40" customWidth="1"/>
    <col min="7178" max="7178" width="9.08984375" style="40" customWidth="1"/>
    <col min="7179" max="7180" width="8.90625" style="40"/>
    <col min="7181" max="7181" width="9.08984375" style="40" customWidth="1"/>
    <col min="7182" max="7425" width="8.90625" style="40"/>
    <col min="7426" max="7426" width="4.6328125" style="40" customWidth="1"/>
    <col min="7427" max="7428" width="8.36328125" style="40" customWidth="1"/>
    <col min="7429" max="7429" width="9.90625" style="40" customWidth="1"/>
    <col min="7430" max="7430" width="0" style="40" hidden="1" customWidth="1"/>
    <col min="7431" max="7431" width="9.6328125" style="40" customWidth="1"/>
    <col min="7432" max="7432" width="0" style="40" hidden="1" customWidth="1"/>
    <col min="7433" max="7433" width="9.90625" style="40" customWidth="1"/>
    <col min="7434" max="7434" width="9.08984375" style="40" customWidth="1"/>
    <col min="7435" max="7436" width="8.90625" style="40"/>
    <col min="7437" max="7437" width="9.08984375" style="40" customWidth="1"/>
    <col min="7438" max="7681" width="8.90625" style="40"/>
    <col min="7682" max="7682" width="4.6328125" style="40" customWidth="1"/>
    <col min="7683" max="7684" width="8.36328125" style="40" customWidth="1"/>
    <col min="7685" max="7685" width="9.90625" style="40" customWidth="1"/>
    <col min="7686" max="7686" width="0" style="40" hidden="1" customWidth="1"/>
    <col min="7687" max="7687" width="9.6328125" style="40" customWidth="1"/>
    <col min="7688" max="7688" width="0" style="40" hidden="1" customWidth="1"/>
    <col min="7689" max="7689" width="9.90625" style="40" customWidth="1"/>
    <col min="7690" max="7690" width="9.08984375" style="40" customWidth="1"/>
    <col min="7691" max="7692" width="8.90625" style="40"/>
    <col min="7693" max="7693" width="9.08984375" style="40" customWidth="1"/>
    <col min="7694" max="7937" width="8.90625" style="40"/>
    <col min="7938" max="7938" width="4.6328125" style="40" customWidth="1"/>
    <col min="7939" max="7940" width="8.36328125" style="40" customWidth="1"/>
    <col min="7941" max="7941" width="9.90625" style="40" customWidth="1"/>
    <col min="7942" max="7942" width="0" style="40" hidden="1" customWidth="1"/>
    <col min="7943" max="7943" width="9.6328125" style="40" customWidth="1"/>
    <col min="7944" max="7944" width="0" style="40" hidden="1" customWidth="1"/>
    <col min="7945" max="7945" width="9.90625" style="40" customWidth="1"/>
    <col min="7946" max="7946" width="9.08984375" style="40" customWidth="1"/>
    <col min="7947" max="7948" width="8.90625" style="40"/>
    <col min="7949" max="7949" width="9.08984375" style="40" customWidth="1"/>
    <col min="7950" max="8193" width="8.90625" style="40"/>
    <col min="8194" max="8194" width="4.6328125" style="40" customWidth="1"/>
    <col min="8195" max="8196" width="8.36328125" style="40" customWidth="1"/>
    <col min="8197" max="8197" width="9.90625" style="40" customWidth="1"/>
    <col min="8198" max="8198" width="0" style="40" hidden="1" customWidth="1"/>
    <col min="8199" max="8199" width="9.6328125" style="40" customWidth="1"/>
    <col min="8200" max="8200" width="0" style="40" hidden="1" customWidth="1"/>
    <col min="8201" max="8201" width="9.90625" style="40" customWidth="1"/>
    <col min="8202" max="8202" width="9.08984375" style="40" customWidth="1"/>
    <col min="8203" max="8204" width="8.90625" style="40"/>
    <col min="8205" max="8205" width="9.08984375" style="40" customWidth="1"/>
    <col min="8206" max="8449" width="8.90625" style="40"/>
    <col min="8450" max="8450" width="4.6328125" style="40" customWidth="1"/>
    <col min="8451" max="8452" width="8.36328125" style="40" customWidth="1"/>
    <col min="8453" max="8453" width="9.90625" style="40" customWidth="1"/>
    <col min="8454" max="8454" width="0" style="40" hidden="1" customWidth="1"/>
    <col min="8455" max="8455" width="9.6328125" style="40" customWidth="1"/>
    <col min="8456" max="8456" width="0" style="40" hidden="1" customWidth="1"/>
    <col min="8457" max="8457" width="9.90625" style="40" customWidth="1"/>
    <col min="8458" max="8458" width="9.08984375" style="40" customWidth="1"/>
    <col min="8459" max="8460" width="8.90625" style="40"/>
    <col min="8461" max="8461" width="9.08984375" style="40" customWidth="1"/>
    <col min="8462" max="8705" width="8.90625" style="40"/>
    <col min="8706" max="8706" width="4.6328125" style="40" customWidth="1"/>
    <col min="8707" max="8708" width="8.36328125" style="40" customWidth="1"/>
    <col min="8709" max="8709" width="9.90625" style="40" customWidth="1"/>
    <col min="8710" max="8710" width="0" style="40" hidden="1" customWidth="1"/>
    <col min="8711" max="8711" width="9.6328125" style="40" customWidth="1"/>
    <col min="8712" max="8712" width="0" style="40" hidden="1" customWidth="1"/>
    <col min="8713" max="8713" width="9.90625" style="40" customWidth="1"/>
    <col min="8714" max="8714" width="9.08984375" style="40" customWidth="1"/>
    <col min="8715" max="8716" width="8.90625" style="40"/>
    <col min="8717" max="8717" width="9.08984375" style="40" customWidth="1"/>
    <col min="8718" max="8961" width="8.90625" style="40"/>
    <col min="8962" max="8962" width="4.6328125" style="40" customWidth="1"/>
    <col min="8963" max="8964" width="8.36328125" style="40" customWidth="1"/>
    <col min="8965" max="8965" width="9.90625" style="40" customWidth="1"/>
    <col min="8966" max="8966" width="0" style="40" hidden="1" customWidth="1"/>
    <col min="8967" max="8967" width="9.6328125" style="40" customWidth="1"/>
    <col min="8968" max="8968" width="0" style="40" hidden="1" customWidth="1"/>
    <col min="8969" max="8969" width="9.90625" style="40" customWidth="1"/>
    <col min="8970" max="8970" width="9.08984375" style="40" customWidth="1"/>
    <col min="8971" max="8972" width="8.90625" style="40"/>
    <col min="8973" max="8973" width="9.08984375" style="40" customWidth="1"/>
    <col min="8974" max="9217" width="8.90625" style="40"/>
    <col min="9218" max="9218" width="4.6328125" style="40" customWidth="1"/>
    <col min="9219" max="9220" width="8.36328125" style="40" customWidth="1"/>
    <col min="9221" max="9221" width="9.90625" style="40" customWidth="1"/>
    <col min="9222" max="9222" width="0" style="40" hidden="1" customWidth="1"/>
    <col min="9223" max="9223" width="9.6328125" style="40" customWidth="1"/>
    <col min="9224" max="9224" width="0" style="40" hidden="1" customWidth="1"/>
    <col min="9225" max="9225" width="9.90625" style="40" customWidth="1"/>
    <col min="9226" max="9226" width="9.08984375" style="40" customWidth="1"/>
    <col min="9227" max="9228" width="8.90625" style="40"/>
    <col min="9229" max="9229" width="9.08984375" style="40" customWidth="1"/>
    <col min="9230" max="9473" width="8.90625" style="40"/>
    <col min="9474" max="9474" width="4.6328125" style="40" customWidth="1"/>
    <col min="9475" max="9476" width="8.36328125" style="40" customWidth="1"/>
    <col min="9477" max="9477" width="9.90625" style="40" customWidth="1"/>
    <col min="9478" max="9478" width="0" style="40" hidden="1" customWidth="1"/>
    <col min="9479" max="9479" width="9.6328125" style="40" customWidth="1"/>
    <col min="9480" max="9480" width="0" style="40" hidden="1" customWidth="1"/>
    <col min="9481" max="9481" width="9.90625" style="40" customWidth="1"/>
    <col min="9482" max="9482" width="9.08984375" style="40" customWidth="1"/>
    <col min="9483" max="9484" width="8.90625" style="40"/>
    <col min="9485" max="9485" width="9.08984375" style="40" customWidth="1"/>
    <col min="9486" max="9729" width="8.90625" style="40"/>
    <col min="9730" max="9730" width="4.6328125" style="40" customWidth="1"/>
    <col min="9731" max="9732" width="8.36328125" style="40" customWidth="1"/>
    <col min="9733" max="9733" width="9.90625" style="40" customWidth="1"/>
    <col min="9734" max="9734" width="0" style="40" hidden="1" customWidth="1"/>
    <col min="9735" max="9735" width="9.6328125" style="40" customWidth="1"/>
    <col min="9736" max="9736" width="0" style="40" hidden="1" customWidth="1"/>
    <col min="9737" max="9737" width="9.90625" style="40" customWidth="1"/>
    <col min="9738" max="9738" width="9.08984375" style="40" customWidth="1"/>
    <col min="9739" max="9740" width="8.90625" style="40"/>
    <col min="9741" max="9741" width="9.08984375" style="40" customWidth="1"/>
    <col min="9742" max="9985" width="8.90625" style="40"/>
    <col min="9986" max="9986" width="4.6328125" style="40" customWidth="1"/>
    <col min="9987" max="9988" width="8.36328125" style="40" customWidth="1"/>
    <col min="9989" max="9989" width="9.90625" style="40" customWidth="1"/>
    <col min="9990" max="9990" width="0" style="40" hidden="1" customWidth="1"/>
    <col min="9991" max="9991" width="9.6328125" style="40" customWidth="1"/>
    <col min="9992" max="9992" width="0" style="40" hidden="1" customWidth="1"/>
    <col min="9993" max="9993" width="9.90625" style="40" customWidth="1"/>
    <col min="9994" max="9994" width="9.08984375" style="40" customWidth="1"/>
    <col min="9995" max="9996" width="8.90625" style="40"/>
    <col min="9997" max="9997" width="9.08984375" style="40" customWidth="1"/>
    <col min="9998" max="10241" width="8.90625" style="40"/>
    <col min="10242" max="10242" width="4.6328125" style="40" customWidth="1"/>
    <col min="10243" max="10244" width="8.36328125" style="40" customWidth="1"/>
    <col min="10245" max="10245" width="9.90625" style="40" customWidth="1"/>
    <col min="10246" max="10246" width="0" style="40" hidden="1" customWidth="1"/>
    <col min="10247" max="10247" width="9.6328125" style="40" customWidth="1"/>
    <col min="10248" max="10248" width="0" style="40" hidden="1" customWidth="1"/>
    <col min="10249" max="10249" width="9.90625" style="40" customWidth="1"/>
    <col min="10250" max="10250" width="9.08984375" style="40" customWidth="1"/>
    <col min="10251" max="10252" width="8.90625" style="40"/>
    <col min="10253" max="10253" width="9.08984375" style="40" customWidth="1"/>
    <col min="10254" max="10497" width="8.90625" style="40"/>
    <col min="10498" max="10498" width="4.6328125" style="40" customWidth="1"/>
    <col min="10499" max="10500" width="8.36328125" style="40" customWidth="1"/>
    <col min="10501" max="10501" width="9.90625" style="40" customWidth="1"/>
    <col min="10502" max="10502" width="0" style="40" hidden="1" customWidth="1"/>
    <col min="10503" max="10503" width="9.6328125" style="40" customWidth="1"/>
    <col min="10504" max="10504" width="0" style="40" hidden="1" customWidth="1"/>
    <col min="10505" max="10505" width="9.90625" style="40" customWidth="1"/>
    <col min="10506" max="10506" width="9.08984375" style="40" customWidth="1"/>
    <col min="10507" max="10508" width="8.90625" style="40"/>
    <col min="10509" max="10509" width="9.08984375" style="40" customWidth="1"/>
    <col min="10510" max="10753" width="8.90625" style="40"/>
    <col min="10754" max="10754" width="4.6328125" style="40" customWidth="1"/>
    <col min="10755" max="10756" width="8.36328125" style="40" customWidth="1"/>
    <col min="10757" max="10757" width="9.90625" style="40" customWidth="1"/>
    <col min="10758" max="10758" width="0" style="40" hidden="1" customWidth="1"/>
    <col min="10759" max="10759" width="9.6328125" style="40" customWidth="1"/>
    <col min="10760" max="10760" width="0" style="40" hidden="1" customWidth="1"/>
    <col min="10761" max="10761" width="9.90625" style="40" customWidth="1"/>
    <col min="10762" max="10762" width="9.08984375" style="40" customWidth="1"/>
    <col min="10763" max="10764" width="8.90625" style="40"/>
    <col min="10765" max="10765" width="9.08984375" style="40" customWidth="1"/>
    <col min="10766" max="11009" width="8.90625" style="40"/>
    <col min="11010" max="11010" width="4.6328125" style="40" customWidth="1"/>
    <col min="11011" max="11012" width="8.36328125" style="40" customWidth="1"/>
    <col min="11013" max="11013" width="9.90625" style="40" customWidth="1"/>
    <col min="11014" max="11014" width="0" style="40" hidden="1" customWidth="1"/>
    <col min="11015" max="11015" width="9.6328125" style="40" customWidth="1"/>
    <col min="11016" max="11016" width="0" style="40" hidden="1" customWidth="1"/>
    <col min="11017" max="11017" width="9.90625" style="40" customWidth="1"/>
    <col min="11018" max="11018" width="9.08984375" style="40" customWidth="1"/>
    <col min="11019" max="11020" width="8.90625" style="40"/>
    <col min="11021" max="11021" width="9.08984375" style="40" customWidth="1"/>
    <col min="11022" max="11265" width="8.90625" style="40"/>
    <col min="11266" max="11266" width="4.6328125" style="40" customWidth="1"/>
    <col min="11267" max="11268" width="8.36328125" style="40" customWidth="1"/>
    <col min="11269" max="11269" width="9.90625" style="40" customWidth="1"/>
    <col min="11270" max="11270" width="0" style="40" hidden="1" customWidth="1"/>
    <col min="11271" max="11271" width="9.6328125" style="40" customWidth="1"/>
    <col min="11272" max="11272" width="0" style="40" hidden="1" customWidth="1"/>
    <col min="11273" max="11273" width="9.90625" style="40" customWidth="1"/>
    <col min="11274" max="11274" width="9.08984375" style="40" customWidth="1"/>
    <col min="11275" max="11276" width="8.90625" style="40"/>
    <col min="11277" max="11277" width="9.08984375" style="40" customWidth="1"/>
    <col min="11278" max="11521" width="8.90625" style="40"/>
    <col min="11522" max="11522" width="4.6328125" style="40" customWidth="1"/>
    <col min="11523" max="11524" width="8.36328125" style="40" customWidth="1"/>
    <col min="11525" max="11525" width="9.90625" style="40" customWidth="1"/>
    <col min="11526" max="11526" width="0" style="40" hidden="1" customWidth="1"/>
    <col min="11527" max="11527" width="9.6328125" style="40" customWidth="1"/>
    <col min="11528" max="11528" width="0" style="40" hidden="1" customWidth="1"/>
    <col min="11529" max="11529" width="9.90625" style="40" customWidth="1"/>
    <col min="11530" max="11530" width="9.08984375" style="40" customWidth="1"/>
    <col min="11531" max="11532" width="8.90625" style="40"/>
    <col min="11533" max="11533" width="9.08984375" style="40" customWidth="1"/>
    <col min="11534" max="11777" width="8.90625" style="40"/>
    <col min="11778" max="11778" width="4.6328125" style="40" customWidth="1"/>
    <col min="11779" max="11780" width="8.36328125" style="40" customWidth="1"/>
    <col min="11781" max="11781" width="9.90625" style="40" customWidth="1"/>
    <col min="11782" max="11782" width="0" style="40" hidden="1" customWidth="1"/>
    <col min="11783" max="11783" width="9.6328125" style="40" customWidth="1"/>
    <col min="11784" max="11784" width="0" style="40" hidden="1" customWidth="1"/>
    <col min="11785" max="11785" width="9.90625" style="40" customWidth="1"/>
    <col min="11786" max="11786" width="9.08984375" style="40" customWidth="1"/>
    <col min="11787" max="11788" width="8.90625" style="40"/>
    <col min="11789" max="11789" width="9.08984375" style="40" customWidth="1"/>
    <col min="11790" max="12033" width="8.90625" style="40"/>
    <col min="12034" max="12034" width="4.6328125" style="40" customWidth="1"/>
    <col min="12035" max="12036" width="8.36328125" style="40" customWidth="1"/>
    <col min="12037" max="12037" width="9.90625" style="40" customWidth="1"/>
    <col min="12038" max="12038" width="0" style="40" hidden="1" customWidth="1"/>
    <col min="12039" max="12039" width="9.6328125" style="40" customWidth="1"/>
    <col min="12040" max="12040" width="0" style="40" hidden="1" customWidth="1"/>
    <col min="12041" max="12041" width="9.90625" style="40" customWidth="1"/>
    <col min="12042" max="12042" width="9.08984375" style="40" customWidth="1"/>
    <col min="12043" max="12044" width="8.90625" style="40"/>
    <col min="12045" max="12045" width="9.08984375" style="40" customWidth="1"/>
    <col min="12046" max="12289" width="8.90625" style="40"/>
    <col min="12290" max="12290" width="4.6328125" style="40" customWidth="1"/>
    <col min="12291" max="12292" width="8.36328125" style="40" customWidth="1"/>
    <col min="12293" max="12293" width="9.90625" style="40" customWidth="1"/>
    <col min="12294" max="12294" width="0" style="40" hidden="1" customWidth="1"/>
    <col min="12295" max="12295" width="9.6328125" style="40" customWidth="1"/>
    <col min="12296" max="12296" width="0" style="40" hidden="1" customWidth="1"/>
    <col min="12297" max="12297" width="9.90625" style="40" customWidth="1"/>
    <col min="12298" max="12298" width="9.08984375" style="40" customWidth="1"/>
    <col min="12299" max="12300" width="8.90625" style="40"/>
    <col min="12301" max="12301" width="9.08984375" style="40" customWidth="1"/>
    <col min="12302" max="12545" width="8.90625" style="40"/>
    <col min="12546" max="12546" width="4.6328125" style="40" customWidth="1"/>
    <col min="12547" max="12548" width="8.36328125" style="40" customWidth="1"/>
    <col min="12549" max="12549" width="9.90625" style="40" customWidth="1"/>
    <col min="12550" max="12550" width="0" style="40" hidden="1" customWidth="1"/>
    <col min="12551" max="12551" width="9.6328125" style="40" customWidth="1"/>
    <col min="12552" max="12552" width="0" style="40" hidden="1" customWidth="1"/>
    <col min="12553" max="12553" width="9.90625" style="40" customWidth="1"/>
    <col min="12554" max="12554" width="9.08984375" style="40" customWidth="1"/>
    <col min="12555" max="12556" width="8.90625" style="40"/>
    <col min="12557" max="12557" width="9.08984375" style="40" customWidth="1"/>
    <col min="12558" max="12801" width="8.90625" style="40"/>
    <col min="12802" max="12802" width="4.6328125" style="40" customWidth="1"/>
    <col min="12803" max="12804" width="8.36328125" style="40" customWidth="1"/>
    <col min="12805" max="12805" width="9.90625" style="40" customWidth="1"/>
    <col min="12806" max="12806" width="0" style="40" hidden="1" customWidth="1"/>
    <col min="12807" max="12807" width="9.6328125" style="40" customWidth="1"/>
    <col min="12808" max="12808" width="0" style="40" hidden="1" customWidth="1"/>
    <col min="12809" max="12809" width="9.90625" style="40" customWidth="1"/>
    <col min="12810" max="12810" width="9.08984375" style="40" customWidth="1"/>
    <col min="12811" max="12812" width="8.90625" style="40"/>
    <col min="12813" max="12813" width="9.08984375" style="40" customWidth="1"/>
    <col min="12814" max="13057" width="8.90625" style="40"/>
    <col min="13058" max="13058" width="4.6328125" style="40" customWidth="1"/>
    <col min="13059" max="13060" width="8.36328125" style="40" customWidth="1"/>
    <col min="13061" max="13061" width="9.90625" style="40" customWidth="1"/>
    <col min="13062" max="13062" width="0" style="40" hidden="1" customWidth="1"/>
    <col min="13063" max="13063" width="9.6328125" style="40" customWidth="1"/>
    <col min="13064" max="13064" width="0" style="40" hidden="1" customWidth="1"/>
    <col min="13065" max="13065" width="9.90625" style="40" customWidth="1"/>
    <col min="13066" max="13066" width="9.08984375" style="40" customWidth="1"/>
    <col min="13067" max="13068" width="8.90625" style="40"/>
    <col min="13069" max="13069" width="9.08984375" style="40" customWidth="1"/>
    <col min="13070" max="13313" width="8.90625" style="40"/>
    <col min="13314" max="13314" width="4.6328125" style="40" customWidth="1"/>
    <col min="13315" max="13316" width="8.36328125" style="40" customWidth="1"/>
    <col min="13317" max="13317" width="9.90625" style="40" customWidth="1"/>
    <col min="13318" max="13318" width="0" style="40" hidden="1" customWidth="1"/>
    <col min="13319" max="13319" width="9.6328125" style="40" customWidth="1"/>
    <col min="13320" max="13320" width="0" style="40" hidden="1" customWidth="1"/>
    <col min="13321" max="13321" width="9.90625" style="40" customWidth="1"/>
    <col min="13322" max="13322" width="9.08984375" style="40" customWidth="1"/>
    <col min="13323" max="13324" width="8.90625" style="40"/>
    <col min="13325" max="13325" width="9.08984375" style="40" customWidth="1"/>
    <col min="13326" max="13569" width="8.90625" style="40"/>
    <col min="13570" max="13570" width="4.6328125" style="40" customWidth="1"/>
    <col min="13571" max="13572" width="8.36328125" style="40" customWidth="1"/>
    <col min="13573" max="13573" width="9.90625" style="40" customWidth="1"/>
    <col min="13574" max="13574" width="0" style="40" hidden="1" customWidth="1"/>
    <col min="13575" max="13575" width="9.6328125" style="40" customWidth="1"/>
    <col min="13576" max="13576" width="0" style="40" hidden="1" customWidth="1"/>
    <col min="13577" max="13577" width="9.90625" style="40" customWidth="1"/>
    <col min="13578" max="13578" width="9.08984375" style="40" customWidth="1"/>
    <col min="13579" max="13580" width="8.90625" style="40"/>
    <col min="13581" max="13581" width="9.08984375" style="40" customWidth="1"/>
    <col min="13582" max="13825" width="8.90625" style="40"/>
    <col min="13826" max="13826" width="4.6328125" style="40" customWidth="1"/>
    <col min="13827" max="13828" width="8.36328125" style="40" customWidth="1"/>
    <col min="13829" max="13829" width="9.90625" style="40" customWidth="1"/>
    <col min="13830" max="13830" width="0" style="40" hidden="1" customWidth="1"/>
    <col min="13831" max="13831" width="9.6328125" style="40" customWidth="1"/>
    <col min="13832" max="13832" width="0" style="40" hidden="1" customWidth="1"/>
    <col min="13833" max="13833" width="9.90625" style="40" customWidth="1"/>
    <col min="13834" max="13834" width="9.08984375" style="40" customWidth="1"/>
    <col min="13835" max="13836" width="8.90625" style="40"/>
    <col min="13837" max="13837" width="9.08984375" style="40" customWidth="1"/>
    <col min="13838" max="14081" width="8.90625" style="40"/>
    <col min="14082" max="14082" width="4.6328125" style="40" customWidth="1"/>
    <col min="14083" max="14084" width="8.36328125" style="40" customWidth="1"/>
    <col min="14085" max="14085" width="9.90625" style="40" customWidth="1"/>
    <col min="14086" max="14086" width="0" style="40" hidden="1" customWidth="1"/>
    <col min="14087" max="14087" width="9.6328125" style="40" customWidth="1"/>
    <col min="14088" max="14088" width="0" style="40" hidden="1" customWidth="1"/>
    <col min="14089" max="14089" width="9.90625" style="40" customWidth="1"/>
    <col min="14090" max="14090" width="9.08984375" style="40" customWidth="1"/>
    <col min="14091" max="14092" width="8.90625" style="40"/>
    <col min="14093" max="14093" width="9.08984375" style="40" customWidth="1"/>
    <col min="14094" max="14337" width="8.90625" style="40"/>
    <col min="14338" max="14338" width="4.6328125" style="40" customWidth="1"/>
    <col min="14339" max="14340" width="8.36328125" style="40" customWidth="1"/>
    <col min="14341" max="14341" width="9.90625" style="40" customWidth="1"/>
    <col min="14342" max="14342" width="0" style="40" hidden="1" customWidth="1"/>
    <col min="14343" max="14343" width="9.6328125" style="40" customWidth="1"/>
    <col min="14344" max="14344" width="0" style="40" hidden="1" customWidth="1"/>
    <col min="14345" max="14345" width="9.90625" style="40" customWidth="1"/>
    <col min="14346" max="14346" width="9.08984375" style="40" customWidth="1"/>
    <col min="14347" max="14348" width="8.90625" style="40"/>
    <col min="14349" max="14349" width="9.08984375" style="40" customWidth="1"/>
    <col min="14350" max="14593" width="8.90625" style="40"/>
    <col min="14594" max="14594" width="4.6328125" style="40" customWidth="1"/>
    <col min="14595" max="14596" width="8.36328125" style="40" customWidth="1"/>
    <col min="14597" max="14597" width="9.90625" style="40" customWidth="1"/>
    <col min="14598" max="14598" width="0" style="40" hidden="1" customWidth="1"/>
    <col min="14599" max="14599" width="9.6328125" style="40" customWidth="1"/>
    <col min="14600" max="14600" width="0" style="40" hidden="1" customWidth="1"/>
    <col min="14601" max="14601" width="9.90625" style="40" customWidth="1"/>
    <col min="14602" max="14602" width="9.08984375" style="40" customWidth="1"/>
    <col min="14603" max="14604" width="8.90625" style="40"/>
    <col min="14605" max="14605" width="9.08984375" style="40" customWidth="1"/>
    <col min="14606" max="14849" width="8.90625" style="40"/>
    <col min="14850" max="14850" width="4.6328125" style="40" customWidth="1"/>
    <col min="14851" max="14852" width="8.36328125" style="40" customWidth="1"/>
    <col min="14853" max="14853" width="9.90625" style="40" customWidth="1"/>
    <col min="14854" max="14854" width="0" style="40" hidden="1" customWidth="1"/>
    <col min="14855" max="14855" width="9.6328125" style="40" customWidth="1"/>
    <col min="14856" max="14856" width="0" style="40" hidden="1" customWidth="1"/>
    <col min="14857" max="14857" width="9.90625" style="40" customWidth="1"/>
    <col min="14858" max="14858" width="9.08984375" style="40" customWidth="1"/>
    <col min="14859" max="14860" width="8.90625" style="40"/>
    <col min="14861" max="14861" width="9.08984375" style="40" customWidth="1"/>
    <col min="14862" max="15105" width="8.90625" style="40"/>
    <col min="15106" max="15106" width="4.6328125" style="40" customWidth="1"/>
    <col min="15107" max="15108" width="8.36328125" style="40" customWidth="1"/>
    <col min="15109" max="15109" width="9.90625" style="40" customWidth="1"/>
    <col min="15110" max="15110" width="0" style="40" hidden="1" customWidth="1"/>
    <col min="15111" max="15111" width="9.6328125" style="40" customWidth="1"/>
    <col min="15112" max="15112" width="0" style="40" hidden="1" customWidth="1"/>
    <col min="15113" max="15113" width="9.90625" style="40" customWidth="1"/>
    <col min="15114" max="15114" width="9.08984375" style="40" customWidth="1"/>
    <col min="15115" max="15116" width="8.90625" style="40"/>
    <col min="15117" max="15117" width="9.08984375" style="40" customWidth="1"/>
    <col min="15118" max="15361" width="8.90625" style="40"/>
    <col min="15362" max="15362" width="4.6328125" style="40" customWidth="1"/>
    <col min="15363" max="15364" width="8.36328125" style="40" customWidth="1"/>
    <col min="15365" max="15365" width="9.90625" style="40" customWidth="1"/>
    <col min="15366" max="15366" width="0" style="40" hidden="1" customWidth="1"/>
    <col min="15367" max="15367" width="9.6328125" style="40" customWidth="1"/>
    <col min="15368" max="15368" width="0" style="40" hidden="1" customWidth="1"/>
    <col min="15369" max="15369" width="9.90625" style="40" customWidth="1"/>
    <col min="15370" max="15370" width="9.08984375" style="40" customWidth="1"/>
    <col min="15371" max="15372" width="8.90625" style="40"/>
    <col min="15373" max="15373" width="9.08984375" style="40" customWidth="1"/>
    <col min="15374" max="15617" width="8.90625" style="40"/>
    <col min="15618" max="15618" width="4.6328125" style="40" customWidth="1"/>
    <col min="15619" max="15620" width="8.36328125" style="40" customWidth="1"/>
    <col min="15621" max="15621" width="9.90625" style="40" customWidth="1"/>
    <col min="15622" max="15622" width="0" style="40" hidden="1" customWidth="1"/>
    <col min="15623" max="15623" width="9.6328125" style="40" customWidth="1"/>
    <col min="15624" max="15624" width="0" style="40" hidden="1" customWidth="1"/>
    <col min="15625" max="15625" width="9.90625" style="40" customWidth="1"/>
    <col min="15626" max="15626" width="9.08984375" style="40" customWidth="1"/>
    <col min="15627" max="15628" width="8.90625" style="40"/>
    <col min="15629" max="15629" width="9.08984375" style="40" customWidth="1"/>
    <col min="15630" max="15873" width="8.90625" style="40"/>
    <col min="15874" max="15874" width="4.6328125" style="40" customWidth="1"/>
    <col min="15875" max="15876" width="8.36328125" style="40" customWidth="1"/>
    <col min="15877" max="15877" width="9.90625" style="40" customWidth="1"/>
    <col min="15878" max="15878" width="0" style="40" hidden="1" customWidth="1"/>
    <col min="15879" max="15879" width="9.6328125" style="40" customWidth="1"/>
    <col min="15880" max="15880" width="0" style="40" hidden="1" customWidth="1"/>
    <col min="15881" max="15881" width="9.90625" style="40" customWidth="1"/>
    <col min="15882" max="15882" width="9.08984375" style="40" customWidth="1"/>
    <col min="15883" max="15884" width="8.90625" style="40"/>
    <col min="15885" max="15885" width="9.08984375" style="40" customWidth="1"/>
    <col min="15886" max="16129" width="8.90625" style="40"/>
    <col min="16130" max="16130" width="4.6328125" style="40" customWidth="1"/>
    <col min="16131" max="16132" width="8.36328125" style="40" customWidth="1"/>
    <col min="16133" max="16133" width="9.90625" style="40" customWidth="1"/>
    <col min="16134" max="16134" width="0" style="40" hidden="1" customWidth="1"/>
    <col min="16135" max="16135" width="9.6328125" style="40" customWidth="1"/>
    <col min="16136" max="16136" width="0" style="40" hidden="1" customWidth="1"/>
    <col min="16137" max="16137" width="9.90625" style="40" customWidth="1"/>
    <col min="16138" max="16138" width="9.08984375" style="40" customWidth="1"/>
    <col min="16139" max="16140" width="8.90625" style="40"/>
    <col min="16141" max="16141" width="9.08984375" style="40" customWidth="1"/>
    <col min="16142" max="16384" width="8.90625" style="40"/>
  </cols>
  <sheetData>
    <row r="1" spans="1:13">
      <c r="A1" s="730" t="s">
        <v>693</v>
      </c>
      <c r="B1" s="730"/>
      <c r="C1" s="730"/>
      <c r="D1" s="730"/>
    </row>
    <row r="2" spans="1:13" ht="25.8" customHeight="1">
      <c r="A2" s="750" t="s">
        <v>694</v>
      </c>
      <c r="B2" s="750"/>
      <c r="C2" s="750"/>
      <c r="D2" s="750"/>
      <c r="E2" s="750"/>
      <c r="F2" s="750"/>
      <c r="G2" s="750"/>
      <c r="H2" s="750"/>
      <c r="I2" s="750"/>
      <c r="J2" s="750"/>
      <c r="K2" s="750"/>
      <c r="L2" s="750"/>
      <c r="M2" s="750"/>
    </row>
    <row r="4" spans="1:13">
      <c r="A4" s="749" t="s">
        <v>401</v>
      </c>
      <c r="B4" s="749"/>
      <c r="C4" s="749"/>
      <c r="D4" s="749"/>
      <c r="E4" s="749"/>
      <c r="F4" s="749"/>
      <c r="G4" s="749"/>
      <c r="H4" s="749"/>
      <c r="I4" s="749"/>
      <c r="J4" s="749"/>
      <c r="K4" s="749"/>
      <c r="L4" s="749"/>
      <c r="M4" s="749"/>
    </row>
    <row r="5" spans="1:13">
      <c r="D5" s="41"/>
      <c r="F5" s="41"/>
      <c r="G5" s="41"/>
      <c r="H5" s="41"/>
      <c r="I5" s="41"/>
    </row>
    <row r="6" spans="1:13">
      <c r="A6" s="40" t="s">
        <v>639</v>
      </c>
      <c r="C6" s="751"/>
      <c r="D6" s="751"/>
      <c r="E6" s="751"/>
      <c r="F6" s="751"/>
      <c r="G6" s="751"/>
      <c r="H6" s="751"/>
      <c r="I6" s="751"/>
    </row>
    <row r="7" spans="1:13">
      <c r="D7" s="41"/>
      <c r="F7" s="41"/>
      <c r="G7" s="41"/>
      <c r="H7" s="41"/>
      <c r="I7" s="41"/>
    </row>
    <row r="8" spans="1:13">
      <c r="A8" s="40" t="s">
        <v>640</v>
      </c>
      <c r="D8" s="751"/>
      <c r="E8" s="752"/>
      <c r="F8" s="752"/>
      <c r="G8" s="752"/>
      <c r="H8" s="752"/>
      <c r="I8" s="752"/>
      <c r="J8" s="752"/>
      <c r="K8" s="752"/>
      <c r="L8" s="752"/>
      <c r="M8" s="752"/>
    </row>
    <row r="9" spans="1:13">
      <c r="D9" s="573"/>
      <c r="E9" s="573"/>
      <c r="F9" s="573"/>
      <c r="G9" s="573"/>
      <c r="H9" s="573"/>
      <c r="I9" s="573"/>
      <c r="J9" s="573"/>
      <c r="K9" s="573"/>
      <c r="L9" s="573"/>
      <c r="M9" s="573"/>
    </row>
    <row r="10" spans="1:13">
      <c r="A10" s="40" t="s">
        <v>126</v>
      </c>
      <c r="D10" s="751"/>
      <c r="E10" s="751"/>
      <c r="F10" s="751"/>
      <c r="G10" s="751"/>
      <c r="H10" s="751"/>
      <c r="I10" s="751"/>
      <c r="J10" s="751"/>
      <c r="K10" s="751"/>
      <c r="L10" s="751"/>
      <c r="M10" s="751"/>
    </row>
    <row r="12" spans="1:13">
      <c r="A12" s="40" t="s">
        <v>125</v>
      </c>
      <c r="D12" s="751"/>
      <c r="E12" s="751"/>
      <c r="F12" s="751"/>
      <c r="G12" s="751"/>
      <c r="H12" s="751"/>
      <c r="I12" s="751"/>
      <c r="J12" s="751"/>
      <c r="K12" s="751"/>
      <c r="L12" s="751"/>
      <c r="M12" s="751"/>
    </row>
    <row r="14" spans="1:13">
      <c r="A14" s="40" t="s">
        <v>641</v>
      </c>
      <c r="E14" s="656"/>
      <c r="I14" s="40" t="s">
        <v>642</v>
      </c>
      <c r="J14" s="656"/>
    </row>
    <row r="15" spans="1:13">
      <c r="E15" s="43"/>
      <c r="J15" s="43"/>
    </row>
    <row r="16" spans="1:13">
      <c r="A16" s="40" t="s">
        <v>644</v>
      </c>
      <c r="D16" s="575"/>
      <c r="E16" s="753"/>
      <c r="F16" s="753"/>
      <c r="G16" s="753"/>
      <c r="H16" s="753"/>
      <c r="I16" s="753"/>
      <c r="J16" s="753"/>
      <c r="K16" s="753"/>
      <c r="L16" s="753"/>
      <c r="M16" s="753"/>
    </row>
    <row r="17" spans="1:14">
      <c r="E17" s="43"/>
      <c r="J17" s="43"/>
    </row>
    <row r="18" spans="1:14">
      <c r="A18" s="40" t="s">
        <v>645</v>
      </c>
      <c r="D18" s="747"/>
      <c r="E18" s="747"/>
      <c r="I18" s="40" t="s">
        <v>646</v>
      </c>
      <c r="J18" s="753"/>
      <c r="K18" s="753"/>
      <c r="L18" s="753"/>
      <c r="M18" s="753"/>
    </row>
    <row r="21" spans="1:14">
      <c r="A21" s="40" t="s">
        <v>314</v>
      </c>
      <c r="B21" s="747" t="s">
        <v>614</v>
      </c>
      <c r="C21" s="747"/>
      <c r="D21" s="747"/>
      <c r="E21" s="747"/>
      <c r="F21" s="747"/>
      <c r="G21" s="747"/>
      <c r="I21" s="40" t="s">
        <v>613</v>
      </c>
      <c r="J21" s="747"/>
      <c r="K21" s="747"/>
      <c r="L21" s="747"/>
      <c r="M21" s="747"/>
    </row>
    <row r="23" spans="1:14">
      <c r="A23" s="40" t="s">
        <v>448</v>
      </c>
    </row>
    <row r="25" spans="1:14" ht="64.2" customHeight="1">
      <c r="A25" s="748" t="s">
        <v>678</v>
      </c>
      <c r="B25" s="748"/>
      <c r="C25" s="748"/>
      <c r="D25" s="748"/>
      <c r="E25" s="748"/>
      <c r="F25" s="748"/>
      <c r="G25" s="748"/>
      <c r="H25" s="748"/>
      <c r="I25" s="748"/>
      <c r="J25" s="748"/>
      <c r="K25" s="748"/>
      <c r="L25" s="748"/>
      <c r="M25" s="748"/>
    </row>
    <row r="26" spans="1:14">
      <c r="A26" s="43"/>
      <c r="B26" s="43"/>
      <c r="C26" s="43"/>
      <c r="D26" s="43"/>
      <c r="E26" s="43"/>
      <c r="F26" s="43"/>
      <c r="G26" s="43"/>
      <c r="H26" s="43"/>
      <c r="I26" s="43"/>
      <c r="J26" s="43"/>
      <c r="K26" s="43"/>
    </row>
    <row r="27" spans="1:14" ht="48" customHeight="1">
      <c r="A27" s="748" t="s">
        <v>626</v>
      </c>
      <c r="B27" s="748"/>
      <c r="C27" s="748"/>
      <c r="D27" s="748"/>
      <c r="E27" s="748"/>
      <c r="F27" s="748"/>
      <c r="G27" s="748"/>
      <c r="H27" s="748"/>
      <c r="I27" s="748"/>
      <c r="J27" s="748"/>
      <c r="K27" s="748"/>
      <c r="L27" s="748"/>
      <c r="M27" s="748"/>
    </row>
    <row r="28" spans="1:14">
      <c r="G28" s="43"/>
      <c r="N28" s="43"/>
    </row>
    <row r="29" spans="1:14" s="201" customFormat="1" ht="53.4" customHeight="1">
      <c r="A29" s="202" t="s">
        <v>41</v>
      </c>
      <c r="B29" s="203" t="s">
        <v>42</v>
      </c>
      <c r="C29" s="746" t="s">
        <v>315</v>
      </c>
      <c r="D29" s="746"/>
      <c r="E29" s="746"/>
      <c r="F29" s="202" t="s">
        <v>316</v>
      </c>
      <c r="G29" s="202" t="s">
        <v>316</v>
      </c>
      <c r="H29" s="202"/>
      <c r="I29" s="202" t="s">
        <v>440</v>
      </c>
      <c r="J29" s="202" t="s">
        <v>27</v>
      </c>
      <c r="K29" s="741" t="s">
        <v>439</v>
      </c>
      <c r="L29" s="742"/>
      <c r="M29" s="742"/>
    </row>
    <row r="30" spans="1:14">
      <c r="A30" s="204">
        <v>1</v>
      </c>
      <c r="B30" s="204">
        <v>2</v>
      </c>
      <c r="C30" s="754" t="s">
        <v>85</v>
      </c>
      <c r="D30" s="744"/>
      <c r="E30" s="744"/>
      <c r="F30" s="205"/>
      <c r="G30" s="254">
        <v>0</v>
      </c>
      <c r="H30" s="255"/>
      <c r="I30" s="254">
        <v>0</v>
      </c>
      <c r="J30" s="208">
        <f>G30+I30</f>
        <v>0</v>
      </c>
      <c r="K30" s="743"/>
      <c r="L30" s="744"/>
      <c r="M30" s="744"/>
      <c r="N30" s="43"/>
    </row>
    <row r="31" spans="1:14">
      <c r="A31" s="187">
        <v>2</v>
      </c>
      <c r="B31" s="187">
        <v>2</v>
      </c>
      <c r="C31" s="745" t="s">
        <v>43</v>
      </c>
      <c r="D31" s="732"/>
      <c r="E31" s="732"/>
      <c r="F31" s="186"/>
      <c r="G31" s="256">
        <v>0</v>
      </c>
      <c r="H31" s="257"/>
      <c r="I31" s="256">
        <v>0</v>
      </c>
      <c r="J31" s="209">
        <f t="shared" ref="J31:J85" si="0">G31+I31</f>
        <v>0</v>
      </c>
      <c r="K31" s="731"/>
      <c r="L31" s="732"/>
      <c r="M31" s="732"/>
      <c r="N31" s="43"/>
    </row>
    <row r="32" spans="1:14">
      <c r="A32" s="187">
        <v>3</v>
      </c>
      <c r="B32" s="187">
        <v>2</v>
      </c>
      <c r="C32" s="745" t="s">
        <v>44</v>
      </c>
      <c r="D32" s="732"/>
      <c r="E32" s="732"/>
      <c r="F32" s="186"/>
      <c r="G32" s="256">
        <v>0</v>
      </c>
      <c r="H32" s="257"/>
      <c r="I32" s="256">
        <v>0</v>
      </c>
      <c r="J32" s="209">
        <f t="shared" si="0"/>
        <v>0</v>
      </c>
      <c r="K32" s="731"/>
      <c r="L32" s="732"/>
      <c r="M32" s="732"/>
      <c r="N32" s="43"/>
    </row>
    <row r="33" spans="1:14">
      <c r="A33" s="187">
        <v>4</v>
      </c>
      <c r="B33" s="187">
        <v>2</v>
      </c>
      <c r="C33" s="745" t="s">
        <v>86</v>
      </c>
      <c r="D33" s="732"/>
      <c r="E33" s="732"/>
      <c r="F33" s="186"/>
      <c r="G33" s="256">
        <v>0</v>
      </c>
      <c r="H33" s="257"/>
      <c r="I33" s="256">
        <v>0</v>
      </c>
      <c r="J33" s="209">
        <f t="shared" si="0"/>
        <v>0</v>
      </c>
      <c r="K33" s="731"/>
      <c r="L33" s="732"/>
      <c r="M33" s="732"/>
      <c r="N33" s="43"/>
    </row>
    <row r="34" spans="1:14">
      <c r="A34" s="187">
        <v>5</v>
      </c>
      <c r="B34" s="187">
        <v>2</v>
      </c>
      <c r="C34" s="745" t="s">
        <v>87</v>
      </c>
      <c r="D34" s="732"/>
      <c r="E34" s="732"/>
      <c r="F34" s="186"/>
      <c r="G34" s="256">
        <v>0</v>
      </c>
      <c r="H34" s="257"/>
      <c r="I34" s="256">
        <v>0</v>
      </c>
      <c r="J34" s="209">
        <f t="shared" si="0"/>
        <v>0</v>
      </c>
      <c r="K34" s="731"/>
      <c r="L34" s="732"/>
      <c r="M34" s="732"/>
      <c r="N34" s="43"/>
    </row>
    <row r="35" spans="1:14">
      <c r="A35" s="187">
        <v>6</v>
      </c>
      <c r="B35" s="187">
        <v>2</v>
      </c>
      <c r="C35" s="745" t="s">
        <v>45</v>
      </c>
      <c r="D35" s="732"/>
      <c r="E35" s="732"/>
      <c r="F35" s="186"/>
      <c r="G35" s="256">
        <v>0</v>
      </c>
      <c r="H35" s="257"/>
      <c r="I35" s="256">
        <v>0</v>
      </c>
      <c r="J35" s="209">
        <f t="shared" si="0"/>
        <v>0</v>
      </c>
      <c r="K35" s="731"/>
      <c r="L35" s="732"/>
      <c r="M35" s="732"/>
      <c r="N35" s="43"/>
    </row>
    <row r="36" spans="1:14">
      <c r="A36" s="187">
        <v>7</v>
      </c>
      <c r="B36" s="187">
        <v>2</v>
      </c>
      <c r="C36" s="745" t="s">
        <v>46</v>
      </c>
      <c r="D36" s="732"/>
      <c r="E36" s="732"/>
      <c r="F36" s="186"/>
      <c r="G36" s="256">
        <v>0</v>
      </c>
      <c r="H36" s="257"/>
      <c r="I36" s="256">
        <v>0</v>
      </c>
      <c r="J36" s="209">
        <f t="shared" si="0"/>
        <v>0</v>
      </c>
      <c r="K36" s="731"/>
      <c r="L36" s="732"/>
      <c r="M36" s="732"/>
      <c r="N36" s="43"/>
    </row>
    <row r="37" spans="1:14">
      <c r="A37" s="187">
        <v>8</v>
      </c>
      <c r="B37" s="187">
        <v>2</v>
      </c>
      <c r="C37" s="745" t="s">
        <v>47</v>
      </c>
      <c r="D37" s="732"/>
      <c r="E37" s="732"/>
      <c r="F37" s="186"/>
      <c r="G37" s="256">
        <v>0</v>
      </c>
      <c r="H37" s="257"/>
      <c r="I37" s="256">
        <v>0</v>
      </c>
      <c r="J37" s="209">
        <f t="shared" si="0"/>
        <v>0</v>
      </c>
      <c r="K37" s="731"/>
      <c r="L37" s="732"/>
      <c r="M37" s="732"/>
      <c r="N37" s="43"/>
    </row>
    <row r="38" spans="1:14">
      <c r="A38" s="187">
        <v>9</v>
      </c>
      <c r="B38" s="187">
        <v>2</v>
      </c>
      <c r="C38" s="745" t="s">
        <v>48</v>
      </c>
      <c r="D38" s="732"/>
      <c r="E38" s="732"/>
      <c r="F38" s="186"/>
      <c r="G38" s="256">
        <v>0</v>
      </c>
      <c r="H38" s="257"/>
      <c r="I38" s="256">
        <v>0</v>
      </c>
      <c r="J38" s="209">
        <f t="shared" si="0"/>
        <v>0</v>
      </c>
      <c r="K38" s="731"/>
      <c r="L38" s="732"/>
      <c r="M38" s="732"/>
      <c r="N38" s="43"/>
    </row>
    <row r="39" spans="1:14">
      <c r="A39" s="187">
        <v>10</v>
      </c>
      <c r="B39" s="187">
        <v>2</v>
      </c>
      <c r="C39" s="745" t="s">
        <v>179</v>
      </c>
      <c r="D39" s="732"/>
      <c r="E39" s="732"/>
      <c r="F39" s="186"/>
      <c r="G39" s="256">
        <v>0</v>
      </c>
      <c r="H39" s="257"/>
      <c r="I39" s="256">
        <v>0</v>
      </c>
      <c r="J39" s="209">
        <f t="shared" si="0"/>
        <v>0</v>
      </c>
      <c r="K39" s="731"/>
      <c r="L39" s="732"/>
      <c r="M39" s="732"/>
      <c r="N39" s="43"/>
    </row>
    <row r="40" spans="1:14">
      <c r="A40" s="187">
        <v>11</v>
      </c>
      <c r="B40" s="187">
        <v>3</v>
      </c>
      <c r="C40" s="745" t="s">
        <v>49</v>
      </c>
      <c r="D40" s="732"/>
      <c r="E40" s="732"/>
      <c r="F40" s="186"/>
      <c r="G40" s="256">
        <v>0</v>
      </c>
      <c r="H40" s="257"/>
      <c r="I40" s="256">
        <v>0</v>
      </c>
      <c r="J40" s="209">
        <f t="shared" si="0"/>
        <v>0</v>
      </c>
      <c r="K40" s="731"/>
      <c r="L40" s="732"/>
      <c r="M40" s="732"/>
      <c r="N40" s="43"/>
    </row>
    <row r="41" spans="1:14">
      <c r="A41" s="187">
        <v>12</v>
      </c>
      <c r="B41" s="187">
        <v>3</v>
      </c>
      <c r="C41" s="745" t="s">
        <v>193</v>
      </c>
      <c r="D41" s="732"/>
      <c r="E41" s="732"/>
      <c r="F41" s="186"/>
      <c r="G41" s="256">
        <v>0</v>
      </c>
      <c r="H41" s="257"/>
      <c r="I41" s="256">
        <v>0</v>
      </c>
      <c r="J41" s="209">
        <f t="shared" si="0"/>
        <v>0</v>
      </c>
      <c r="K41" s="731"/>
      <c r="L41" s="732"/>
      <c r="M41" s="732"/>
      <c r="N41" s="43"/>
    </row>
    <row r="42" spans="1:14">
      <c r="A42" s="187">
        <v>13</v>
      </c>
      <c r="B42" s="187">
        <v>4</v>
      </c>
      <c r="C42" s="745" t="s">
        <v>50</v>
      </c>
      <c r="D42" s="732"/>
      <c r="E42" s="732"/>
      <c r="F42" s="186"/>
      <c r="G42" s="256">
        <v>0</v>
      </c>
      <c r="H42" s="257"/>
      <c r="I42" s="256">
        <v>0</v>
      </c>
      <c r="J42" s="209">
        <f t="shared" si="0"/>
        <v>0</v>
      </c>
      <c r="K42" s="731"/>
      <c r="L42" s="732"/>
      <c r="M42" s="732"/>
      <c r="N42" s="43"/>
    </row>
    <row r="43" spans="1:14">
      <c r="A43" s="187">
        <v>14</v>
      </c>
      <c r="B43" s="187">
        <v>4</v>
      </c>
      <c r="C43" s="745" t="s">
        <v>192</v>
      </c>
      <c r="D43" s="732"/>
      <c r="E43" s="732"/>
      <c r="F43" s="186"/>
      <c r="G43" s="256">
        <v>0</v>
      </c>
      <c r="H43" s="257"/>
      <c r="I43" s="256">
        <v>0</v>
      </c>
      <c r="J43" s="209">
        <f t="shared" si="0"/>
        <v>0</v>
      </c>
      <c r="K43" s="731"/>
      <c r="L43" s="732"/>
      <c r="M43" s="732"/>
      <c r="N43" s="43"/>
    </row>
    <row r="44" spans="1:14">
      <c r="A44" s="187">
        <v>15</v>
      </c>
      <c r="B44" s="187">
        <v>5</v>
      </c>
      <c r="C44" s="745" t="s">
        <v>51</v>
      </c>
      <c r="D44" s="732"/>
      <c r="E44" s="732"/>
      <c r="F44" s="186"/>
      <c r="G44" s="256">
        <v>0</v>
      </c>
      <c r="H44" s="257"/>
      <c r="I44" s="256">
        <v>0</v>
      </c>
      <c r="J44" s="209">
        <f t="shared" si="0"/>
        <v>0</v>
      </c>
      <c r="K44" s="731"/>
      <c r="L44" s="732"/>
      <c r="M44" s="732"/>
      <c r="N44" s="43"/>
    </row>
    <row r="45" spans="1:14">
      <c r="A45" s="187">
        <v>16</v>
      </c>
      <c r="B45" s="187">
        <v>5</v>
      </c>
      <c r="C45" s="745" t="s">
        <v>191</v>
      </c>
      <c r="D45" s="732"/>
      <c r="E45" s="732"/>
      <c r="F45" s="186"/>
      <c r="G45" s="256">
        <v>0</v>
      </c>
      <c r="H45" s="257"/>
      <c r="I45" s="256">
        <v>0</v>
      </c>
      <c r="J45" s="209">
        <f t="shared" si="0"/>
        <v>0</v>
      </c>
      <c r="K45" s="731"/>
      <c r="L45" s="732"/>
      <c r="M45" s="732"/>
      <c r="N45" s="43"/>
    </row>
    <row r="46" spans="1:14">
      <c r="A46" s="187">
        <v>17</v>
      </c>
      <c r="B46" s="187">
        <v>6</v>
      </c>
      <c r="C46" s="745" t="s">
        <v>52</v>
      </c>
      <c r="D46" s="732"/>
      <c r="E46" s="732"/>
      <c r="F46" s="186"/>
      <c r="G46" s="256">
        <v>0</v>
      </c>
      <c r="H46" s="257"/>
      <c r="I46" s="256">
        <v>0</v>
      </c>
      <c r="J46" s="209">
        <f t="shared" si="0"/>
        <v>0</v>
      </c>
      <c r="K46" s="731"/>
      <c r="L46" s="732"/>
      <c r="M46" s="732"/>
      <c r="N46" s="43"/>
    </row>
    <row r="47" spans="1:14">
      <c r="A47" s="187">
        <v>18</v>
      </c>
      <c r="B47" s="187">
        <v>6</v>
      </c>
      <c r="C47" s="745" t="s">
        <v>53</v>
      </c>
      <c r="D47" s="732"/>
      <c r="E47" s="732"/>
      <c r="F47" s="186"/>
      <c r="G47" s="256">
        <v>0</v>
      </c>
      <c r="H47" s="257"/>
      <c r="I47" s="256">
        <v>0</v>
      </c>
      <c r="J47" s="209">
        <f t="shared" si="0"/>
        <v>0</v>
      </c>
      <c r="K47" s="731"/>
      <c r="L47" s="732"/>
      <c r="M47" s="732"/>
      <c r="N47" s="43"/>
    </row>
    <row r="48" spans="1:14">
      <c r="A48" s="187">
        <v>19</v>
      </c>
      <c r="B48" s="187">
        <v>6</v>
      </c>
      <c r="C48" s="745" t="s">
        <v>190</v>
      </c>
      <c r="D48" s="732"/>
      <c r="E48" s="732"/>
      <c r="F48" s="186"/>
      <c r="G48" s="256">
        <v>0</v>
      </c>
      <c r="H48" s="257"/>
      <c r="I48" s="256">
        <v>0</v>
      </c>
      <c r="J48" s="209">
        <f t="shared" si="0"/>
        <v>0</v>
      </c>
      <c r="K48" s="731"/>
      <c r="L48" s="732"/>
      <c r="M48" s="732"/>
      <c r="N48" s="43"/>
    </row>
    <row r="49" spans="1:14">
      <c r="A49" s="187">
        <v>20</v>
      </c>
      <c r="B49" s="187">
        <v>7</v>
      </c>
      <c r="C49" s="745" t="s">
        <v>54</v>
      </c>
      <c r="D49" s="732"/>
      <c r="E49" s="732"/>
      <c r="F49" s="186"/>
      <c r="G49" s="256">
        <v>0</v>
      </c>
      <c r="H49" s="257"/>
      <c r="I49" s="256">
        <v>0</v>
      </c>
      <c r="J49" s="209">
        <f t="shared" si="0"/>
        <v>0</v>
      </c>
      <c r="K49" s="731"/>
      <c r="L49" s="732"/>
      <c r="M49" s="732"/>
      <c r="N49" s="43"/>
    </row>
    <row r="50" spans="1:14">
      <c r="A50" s="187">
        <v>21</v>
      </c>
      <c r="B50" s="187">
        <v>7</v>
      </c>
      <c r="C50" s="745" t="s">
        <v>55</v>
      </c>
      <c r="D50" s="732"/>
      <c r="E50" s="732"/>
      <c r="F50" s="186"/>
      <c r="G50" s="256">
        <v>0</v>
      </c>
      <c r="H50" s="257"/>
      <c r="I50" s="256">
        <v>0</v>
      </c>
      <c r="J50" s="209">
        <f t="shared" si="0"/>
        <v>0</v>
      </c>
      <c r="K50" s="731"/>
      <c r="L50" s="732"/>
      <c r="M50" s="732"/>
      <c r="N50" s="43"/>
    </row>
    <row r="51" spans="1:14">
      <c r="A51" s="187">
        <v>22</v>
      </c>
      <c r="B51" s="187">
        <v>7</v>
      </c>
      <c r="C51" s="745" t="s">
        <v>56</v>
      </c>
      <c r="D51" s="732"/>
      <c r="E51" s="732"/>
      <c r="F51" s="186"/>
      <c r="G51" s="256">
        <v>0</v>
      </c>
      <c r="H51" s="257"/>
      <c r="I51" s="256">
        <v>0</v>
      </c>
      <c r="J51" s="209">
        <f t="shared" si="0"/>
        <v>0</v>
      </c>
      <c r="K51" s="731"/>
      <c r="L51" s="732"/>
      <c r="M51" s="732"/>
      <c r="N51" s="43"/>
    </row>
    <row r="52" spans="1:14">
      <c r="A52" s="187">
        <v>23</v>
      </c>
      <c r="B52" s="187">
        <v>7</v>
      </c>
      <c r="C52" s="745" t="s">
        <v>88</v>
      </c>
      <c r="D52" s="732"/>
      <c r="E52" s="732"/>
      <c r="F52" s="186"/>
      <c r="G52" s="256">
        <v>0</v>
      </c>
      <c r="H52" s="257"/>
      <c r="I52" s="256">
        <v>0</v>
      </c>
      <c r="J52" s="209">
        <f t="shared" si="0"/>
        <v>0</v>
      </c>
      <c r="K52" s="731"/>
      <c r="L52" s="732"/>
      <c r="M52" s="732"/>
      <c r="N52" s="43"/>
    </row>
    <row r="53" spans="1:14">
      <c r="A53" s="187">
        <v>24</v>
      </c>
      <c r="B53" s="187">
        <v>7</v>
      </c>
      <c r="C53" s="745" t="s">
        <v>89</v>
      </c>
      <c r="D53" s="732"/>
      <c r="E53" s="732"/>
      <c r="F53" s="186"/>
      <c r="G53" s="256">
        <v>0</v>
      </c>
      <c r="H53" s="257"/>
      <c r="I53" s="256">
        <v>0</v>
      </c>
      <c r="J53" s="209">
        <f t="shared" si="0"/>
        <v>0</v>
      </c>
      <c r="K53" s="731"/>
      <c r="L53" s="732"/>
      <c r="M53" s="732"/>
      <c r="N53" s="43"/>
    </row>
    <row r="54" spans="1:14">
      <c r="A54" s="187">
        <v>25</v>
      </c>
      <c r="B54" s="187">
        <v>7</v>
      </c>
      <c r="C54" s="745" t="s">
        <v>189</v>
      </c>
      <c r="D54" s="732"/>
      <c r="E54" s="732"/>
      <c r="F54" s="186"/>
      <c r="G54" s="256">
        <v>0</v>
      </c>
      <c r="H54" s="257"/>
      <c r="I54" s="256">
        <v>0</v>
      </c>
      <c r="J54" s="209">
        <f t="shared" si="0"/>
        <v>0</v>
      </c>
      <c r="K54" s="731"/>
      <c r="L54" s="732"/>
      <c r="M54" s="732"/>
      <c r="N54" s="43"/>
    </row>
    <row r="55" spans="1:14">
      <c r="A55" s="187">
        <v>26</v>
      </c>
      <c r="B55" s="187">
        <v>8</v>
      </c>
      <c r="C55" s="745" t="s">
        <v>57</v>
      </c>
      <c r="D55" s="732"/>
      <c r="E55" s="732"/>
      <c r="F55" s="188">
        <v>19515</v>
      </c>
      <c r="G55" s="256">
        <v>0</v>
      </c>
      <c r="H55" s="257"/>
      <c r="I55" s="256">
        <v>0</v>
      </c>
      <c r="J55" s="209">
        <f t="shared" si="0"/>
        <v>0</v>
      </c>
      <c r="K55" s="733"/>
      <c r="L55" s="734"/>
      <c r="M55" s="734"/>
      <c r="N55" s="43"/>
    </row>
    <row r="56" spans="1:14">
      <c r="A56" s="187">
        <v>27</v>
      </c>
      <c r="B56" s="187">
        <v>8</v>
      </c>
      <c r="C56" s="745" t="s">
        <v>58</v>
      </c>
      <c r="D56" s="732"/>
      <c r="E56" s="732"/>
      <c r="F56" s="188">
        <v>20665</v>
      </c>
      <c r="G56" s="256">
        <v>0</v>
      </c>
      <c r="H56" s="257"/>
      <c r="I56" s="256">
        <v>0</v>
      </c>
      <c r="J56" s="209">
        <f t="shared" si="0"/>
        <v>0</v>
      </c>
      <c r="K56" s="733"/>
      <c r="L56" s="734"/>
      <c r="M56" s="734"/>
      <c r="N56" s="43"/>
    </row>
    <row r="57" spans="1:14">
      <c r="A57" s="187">
        <v>28</v>
      </c>
      <c r="B57" s="187">
        <v>8</v>
      </c>
      <c r="C57" s="745" t="s">
        <v>188</v>
      </c>
      <c r="D57" s="732"/>
      <c r="E57" s="732"/>
      <c r="F57" s="188">
        <v>53406</v>
      </c>
      <c r="G57" s="256">
        <v>0</v>
      </c>
      <c r="H57" s="257"/>
      <c r="I57" s="256">
        <v>0</v>
      </c>
      <c r="J57" s="209">
        <f t="shared" si="0"/>
        <v>0</v>
      </c>
      <c r="K57" s="731"/>
      <c r="L57" s="732"/>
      <c r="M57" s="732"/>
      <c r="N57" s="43"/>
    </row>
    <row r="58" spans="1:14">
      <c r="A58" s="187">
        <v>29</v>
      </c>
      <c r="B58" s="187">
        <v>9</v>
      </c>
      <c r="C58" s="745" t="s">
        <v>59</v>
      </c>
      <c r="D58" s="732"/>
      <c r="E58" s="732"/>
      <c r="F58" s="186"/>
      <c r="G58" s="256">
        <v>0</v>
      </c>
      <c r="H58" s="257"/>
      <c r="I58" s="256">
        <v>0</v>
      </c>
      <c r="J58" s="209">
        <f t="shared" ref="J58:J60" si="1">G58+I58</f>
        <v>0</v>
      </c>
      <c r="K58" s="731"/>
      <c r="L58" s="732"/>
      <c r="M58" s="732"/>
      <c r="N58" s="43"/>
    </row>
    <row r="59" spans="1:14">
      <c r="A59" s="187">
        <v>30</v>
      </c>
      <c r="B59" s="187">
        <v>9</v>
      </c>
      <c r="C59" s="745" t="s">
        <v>60</v>
      </c>
      <c r="D59" s="732"/>
      <c r="E59" s="732"/>
      <c r="F59" s="186"/>
      <c r="G59" s="256">
        <v>0</v>
      </c>
      <c r="H59" s="257"/>
      <c r="I59" s="256">
        <v>0</v>
      </c>
      <c r="J59" s="209">
        <f t="shared" si="1"/>
        <v>0</v>
      </c>
      <c r="K59" s="731"/>
      <c r="L59" s="732"/>
      <c r="M59" s="732"/>
      <c r="N59" s="43"/>
    </row>
    <row r="60" spans="1:14">
      <c r="A60" s="187">
        <v>31</v>
      </c>
      <c r="B60" s="187">
        <v>9</v>
      </c>
      <c r="C60" s="745" t="s">
        <v>61</v>
      </c>
      <c r="D60" s="732"/>
      <c r="E60" s="732"/>
      <c r="F60" s="186"/>
      <c r="G60" s="256">
        <v>0</v>
      </c>
      <c r="H60" s="257"/>
      <c r="I60" s="256">
        <v>0</v>
      </c>
      <c r="J60" s="209">
        <f t="shared" si="1"/>
        <v>0</v>
      </c>
      <c r="K60" s="731"/>
      <c r="L60" s="732"/>
      <c r="M60" s="732"/>
      <c r="N60" s="43"/>
    </row>
    <row r="61" spans="1:14">
      <c r="A61" s="187">
        <v>32</v>
      </c>
      <c r="B61" s="187">
        <v>9</v>
      </c>
      <c r="C61" s="745" t="s">
        <v>90</v>
      </c>
      <c r="D61" s="732"/>
      <c r="E61" s="732"/>
      <c r="F61" s="186"/>
      <c r="G61" s="256">
        <v>0</v>
      </c>
      <c r="H61" s="257"/>
      <c r="I61" s="256">
        <v>0</v>
      </c>
      <c r="J61" s="209">
        <f t="shared" ref="J61:J84" si="2">G61+I61</f>
        <v>0</v>
      </c>
      <c r="K61" s="731"/>
      <c r="L61" s="732"/>
      <c r="M61" s="732"/>
      <c r="N61" s="43"/>
    </row>
    <row r="62" spans="1:14">
      <c r="A62" s="187">
        <v>33</v>
      </c>
      <c r="B62" s="187">
        <v>9</v>
      </c>
      <c r="C62" s="745" t="s">
        <v>123</v>
      </c>
      <c r="D62" s="732"/>
      <c r="E62" s="732"/>
      <c r="F62" s="188">
        <v>24898.34</v>
      </c>
      <c r="G62" s="256">
        <v>0</v>
      </c>
      <c r="H62" s="257"/>
      <c r="I62" s="256">
        <v>0</v>
      </c>
      <c r="J62" s="209">
        <f t="shared" si="2"/>
        <v>0</v>
      </c>
      <c r="K62" s="731"/>
      <c r="L62" s="732"/>
      <c r="M62" s="732"/>
      <c r="N62" s="43"/>
    </row>
    <row r="63" spans="1:14">
      <c r="A63" s="187">
        <v>34</v>
      </c>
      <c r="B63" s="187">
        <v>9</v>
      </c>
      <c r="C63" s="745" t="s">
        <v>62</v>
      </c>
      <c r="D63" s="732"/>
      <c r="E63" s="732"/>
      <c r="F63" s="188">
        <v>13000</v>
      </c>
      <c r="G63" s="256">
        <v>0</v>
      </c>
      <c r="H63" s="257"/>
      <c r="I63" s="256">
        <v>0</v>
      </c>
      <c r="J63" s="209">
        <f t="shared" si="2"/>
        <v>0</v>
      </c>
      <c r="K63" s="731"/>
      <c r="L63" s="732"/>
      <c r="M63" s="732"/>
      <c r="N63" s="43"/>
    </row>
    <row r="64" spans="1:14">
      <c r="A64" s="187">
        <v>35</v>
      </c>
      <c r="B64" s="187">
        <v>9</v>
      </c>
      <c r="C64" s="745" t="s">
        <v>63</v>
      </c>
      <c r="D64" s="732"/>
      <c r="E64" s="732"/>
      <c r="F64" s="186"/>
      <c r="G64" s="256">
        <v>0</v>
      </c>
      <c r="H64" s="257"/>
      <c r="I64" s="256">
        <v>0</v>
      </c>
      <c r="J64" s="209">
        <f t="shared" si="2"/>
        <v>0</v>
      </c>
      <c r="K64" s="731"/>
      <c r="L64" s="732"/>
      <c r="M64" s="732"/>
      <c r="N64" s="43"/>
    </row>
    <row r="65" spans="1:14">
      <c r="A65" s="187">
        <v>36</v>
      </c>
      <c r="B65" s="187">
        <v>9</v>
      </c>
      <c r="C65" s="745" t="s">
        <v>187</v>
      </c>
      <c r="D65" s="732"/>
      <c r="E65" s="732"/>
      <c r="F65" s="186"/>
      <c r="G65" s="256">
        <v>0</v>
      </c>
      <c r="H65" s="257"/>
      <c r="I65" s="256">
        <v>0</v>
      </c>
      <c r="J65" s="209">
        <f t="shared" si="2"/>
        <v>0</v>
      </c>
      <c r="K65" s="731"/>
      <c r="L65" s="732"/>
      <c r="M65" s="732"/>
      <c r="N65" s="43"/>
    </row>
    <row r="66" spans="1:14">
      <c r="A66" s="187">
        <v>37</v>
      </c>
      <c r="B66" s="187">
        <v>10</v>
      </c>
      <c r="C66" s="745" t="s">
        <v>64</v>
      </c>
      <c r="D66" s="732"/>
      <c r="E66" s="732"/>
      <c r="F66" s="186">
        <v>750</v>
      </c>
      <c r="G66" s="256">
        <v>0</v>
      </c>
      <c r="H66" s="257"/>
      <c r="I66" s="256">
        <v>0</v>
      </c>
      <c r="J66" s="209">
        <f t="shared" si="2"/>
        <v>0</v>
      </c>
      <c r="K66" s="733"/>
      <c r="L66" s="734"/>
      <c r="M66" s="734"/>
      <c r="N66" s="43"/>
    </row>
    <row r="67" spans="1:14">
      <c r="A67" s="187">
        <v>38</v>
      </c>
      <c r="B67" s="187">
        <v>10</v>
      </c>
      <c r="C67" s="745" t="s">
        <v>65</v>
      </c>
      <c r="D67" s="732"/>
      <c r="E67" s="732"/>
      <c r="F67" s="188">
        <v>79170.5</v>
      </c>
      <c r="G67" s="256">
        <v>0</v>
      </c>
      <c r="H67" s="257"/>
      <c r="I67" s="256">
        <v>0</v>
      </c>
      <c r="J67" s="209">
        <f t="shared" si="2"/>
        <v>0</v>
      </c>
      <c r="K67" s="733"/>
      <c r="L67" s="734"/>
      <c r="M67" s="734"/>
      <c r="N67" s="43"/>
    </row>
    <row r="68" spans="1:14">
      <c r="A68" s="187">
        <v>39</v>
      </c>
      <c r="B68" s="187">
        <v>10</v>
      </c>
      <c r="C68" s="189" t="s">
        <v>186</v>
      </c>
      <c r="D68" s="186"/>
      <c r="E68" s="186"/>
      <c r="F68" s="186"/>
      <c r="G68" s="256">
        <v>0</v>
      </c>
      <c r="H68" s="257"/>
      <c r="I68" s="256">
        <v>0</v>
      </c>
      <c r="J68" s="209">
        <f t="shared" si="2"/>
        <v>0</v>
      </c>
      <c r="K68" s="731"/>
      <c r="L68" s="732"/>
      <c r="M68" s="732"/>
      <c r="N68" s="43"/>
    </row>
    <row r="69" spans="1:14">
      <c r="A69" s="187">
        <v>40</v>
      </c>
      <c r="B69" s="187">
        <v>11</v>
      </c>
      <c r="C69" s="745" t="s">
        <v>91</v>
      </c>
      <c r="D69" s="732"/>
      <c r="E69" s="732"/>
      <c r="F69" s="186"/>
      <c r="G69" s="256">
        <v>0</v>
      </c>
      <c r="H69" s="257"/>
      <c r="I69" s="256">
        <v>0</v>
      </c>
      <c r="J69" s="209">
        <f t="shared" si="2"/>
        <v>0</v>
      </c>
      <c r="K69" s="731"/>
      <c r="L69" s="732"/>
      <c r="M69" s="732"/>
      <c r="N69" s="43"/>
    </row>
    <row r="70" spans="1:14">
      <c r="A70" s="187">
        <v>41</v>
      </c>
      <c r="B70" s="187">
        <v>11</v>
      </c>
      <c r="C70" s="745" t="s">
        <v>66</v>
      </c>
      <c r="D70" s="732"/>
      <c r="E70" s="732"/>
      <c r="F70" s="186"/>
      <c r="G70" s="256">
        <v>0</v>
      </c>
      <c r="H70" s="257"/>
      <c r="I70" s="256">
        <v>0</v>
      </c>
      <c r="J70" s="209">
        <f t="shared" si="2"/>
        <v>0</v>
      </c>
      <c r="K70" s="731"/>
      <c r="L70" s="732"/>
      <c r="M70" s="732"/>
      <c r="N70" s="43"/>
    </row>
    <row r="71" spans="1:14">
      <c r="A71" s="187">
        <v>42</v>
      </c>
      <c r="B71" s="187">
        <v>11</v>
      </c>
      <c r="C71" s="745" t="s">
        <v>67</v>
      </c>
      <c r="D71" s="732"/>
      <c r="E71" s="732"/>
      <c r="F71" s="186"/>
      <c r="G71" s="256">
        <v>0</v>
      </c>
      <c r="H71" s="257"/>
      <c r="I71" s="256">
        <v>0</v>
      </c>
      <c r="J71" s="209">
        <f t="shared" si="2"/>
        <v>0</v>
      </c>
      <c r="K71" s="731"/>
      <c r="L71" s="732"/>
      <c r="M71" s="732"/>
      <c r="N71" s="43"/>
    </row>
    <row r="72" spans="1:14">
      <c r="A72" s="187">
        <v>43</v>
      </c>
      <c r="B72" s="187">
        <v>11</v>
      </c>
      <c r="C72" s="745" t="s">
        <v>185</v>
      </c>
      <c r="D72" s="732"/>
      <c r="E72" s="732"/>
      <c r="F72" s="186"/>
      <c r="G72" s="256">
        <v>0</v>
      </c>
      <c r="H72" s="257"/>
      <c r="I72" s="256">
        <v>0</v>
      </c>
      <c r="J72" s="209">
        <f t="shared" si="2"/>
        <v>0</v>
      </c>
      <c r="K72" s="731"/>
      <c r="L72" s="732"/>
      <c r="M72" s="732"/>
      <c r="N72" s="43"/>
    </row>
    <row r="73" spans="1:14">
      <c r="A73" s="187">
        <v>44</v>
      </c>
      <c r="B73" s="187">
        <v>12</v>
      </c>
      <c r="C73" s="745" t="s">
        <v>68</v>
      </c>
      <c r="D73" s="732"/>
      <c r="E73" s="732"/>
      <c r="F73" s="186"/>
      <c r="G73" s="256">
        <v>0</v>
      </c>
      <c r="H73" s="257"/>
      <c r="I73" s="256">
        <v>0</v>
      </c>
      <c r="J73" s="209">
        <f t="shared" si="2"/>
        <v>0</v>
      </c>
      <c r="K73" s="731"/>
      <c r="L73" s="732"/>
      <c r="M73" s="732"/>
      <c r="N73" s="43"/>
    </row>
    <row r="74" spans="1:14">
      <c r="A74" s="187">
        <v>45</v>
      </c>
      <c r="B74" s="187">
        <v>12</v>
      </c>
      <c r="C74" s="745" t="s">
        <v>184</v>
      </c>
      <c r="D74" s="732"/>
      <c r="E74" s="732"/>
      <c r="F74" s="186"/>
      <c r="G74" s="256">
        <v>0</v>
      </c>
      <c r="H74" s="257"/>
      <c r="I74" s="256">
        <v>0</v>
      </c>
      <c r="J74" s="209">
        <f t="shared" si="2"/>
        <v>0</v>
      </c>
      <c r="K74" s="731"/>
      <c r="L74" s="732"/>
      <c r="M74" s="732"/>
      <c r="N74" s="43"/>
    </row>
    <row r="75" spans="1:14">
      <c r="A75" s="187">
        <v>46</v>
      </c>
      <c r="B75" s="187">
        <v>13</v>
      </c>
      <c r="C75" s="745" t="s">
        <v>92</v>
      </c>
      <c r="D75" s="732"/>
      <c r="E75" s="732"/>
      <c r="F75" s="186"/>
      <c r="G75" s="256">
        <v>0</v>
      </c>
      <c r="H75" s="257"/>
      <c r="I75" s="256">
        <v>0</v>
      </c>
      <c r="J75" s="209">
        <f t="shared" si="2"/>
        <v>0</v>
      </c>
      <c r="K75" s="731"/>
      <c r="L75" s="732"/>
      <c r="M75" s="732"/>
      <c r="N75" s="43"/>
    </row>
    <row r="76" spans="1:14">
      <c r="A76" s="187">
        <v>47</v>
      </c>
      <c r="B76" s="187">
        <v>13</v>
      </c>
      <c r="C76" s="745" t="s">
        <v>183</v>
      </c>
      <c r="D76" s="732"/>
      <c r="E76" s="732"/>
      <c r="F76" s="186"/>
      <c r="G76" s="256">
        <v>0</v>
      </c>
      <c r="H76" s="257"/>
      <c r="I76" s="256">
        <v>0</v>
      </c>
      <c r="J76" s="209">
        <f t="shared" si="2"/>
        <v>0</v>
      </c>
      <c r="K76" s="731"/>
      <c r="L76" s="732"/>
      <c r="M76" s="732"/>
      <c r="N76" s="43"/>
    </row>
    <row r="77" spans="1:14">
      <c r="A77" s="187">
        <v>48</v>
      </c>
      <c r="B77" s="187">
        <v>14</v>
      </c>
      <c r="C77" s="745" t="s">
        <v>69</v>
      </c>
      <c r="D77" s="732"/>
      <c r="E77" s="732"/>
      <c r="F77" s="186"/>
      <c r="G77" s="256">
        <v>0</v>
      </c>
      <c r="H77" s="257"/>
      <c r="I77" s="256">
        <v>0</v>
      </c>
      <c r="J77" s="209">
        <f t="shared" si="2"/>
        <v>0</v>
      </c>
      <c r="K77" s="731"/>
      <c r="L77" s="732"/>
      <c r="M77" s="732"/>
      <c r="N77" s="43"/>
    </row>
    <row r="78" spans="1:14">
      <c r="A78" s="187">
        <v>49</v>
      </c>
      <c r="B78" s="187">
        <v>14</v>
      </c>
      <c r="C78" s="745" t="s">
        <v>182</v>
      </c>
      <c r="D78" s="732"/>
      <c r="E78" s="732"/>
      <c r="F78" s="186"/>
      <c r="G78" s="256">
        <v>0</v>
      </c>
      <c r="H78" s="257"/>
      <c r="I78" s="256">
        <v>0</v>
      </c>
      <c r="J78" s="209">
        <f t="shared" si="2"/>
        <v>0</v>
      </c>
      <c r="K78" s="731"/>
      <c r="L78" s="732"/>
      <c r="M78" s="732"/>
      <c r="N78" s="43"/>
    </row>
    <row r="79" spans="1:14">
      <c r="A79" s="187">
        <v>50</v>
      </c>
      <c r="B79" s="187">
        <v>15</v>
      </c>
      <c r="C79" s="745" t="s">
        <v>70</v>
      </c>
      <c r="D79" s="732"/>
      <c r="E79" s="732"/>
      <c r="F79" s="186"/>
      <c r="G79" s="256">
        <v>0</v>
      </c>
      <c r="H79" s="257"/>
      <c r="I79" s="256">
        <v>0</v>
      </c>
      <c r="J79" s="209">
        <f t="shared" si="2"/>
        <v>0</v>
      </c>
      <c r="K79" s="731"/>
      <c r="L79" s="732"/>
      <c r="M79" s="732"/>
      <c r="N79" s="43"/>
    </row>
    <row r="80" spans="1:14">
      <c r="A80" s="187">
        <v>51</v>
      </c>
      <c r="B80" s="187">
        <v>15</v>
      </c>
      <c r="C80" s="745" t="s">
        <v>71</v>
      </c>
      <c r="D80" s="732"/>
      <c r="E80" s="732"/>
      <c r="F80" s="186"/>
      <c r="G80" s="256">
        <v>0</v>
      </c>
      <c r="H80" s="257"/>
      <c r="I80" s="256">
        <v>0</v>
      </c>
      <c r="J80" s="209">
        <f t="shared" si="2"/>
        <v>0</v>
      </c>
      <c r="K80" s="731"/>
      <c r="L80" s="732"/>
      <c r="M80" s="732"/>
      <c r="N80" s="43"/>
    </row>
    <row r="81" spans="1:14">
      <c r="A81" s="187">
        <v>52</v>
      </c>
      <c r="B81" s="187">
        <v>15</v>
      </c>
      <c r="C81" s="745" t="s">
        <v>72</v>
      </c>
      <c r="D81" s="732"/>
      <c r="E81" s="732"/>
      <c r="F81" s="186"/>
      <c r="G81" s="256">
        <v>0</v>
      </c>
      <c r="H81" s="257"/>
      <c r="I81" s="256">
        <v>0</v>
      </c>
      <c r="J81" s="209">
        <f t="shared" si="2"/>
        <v>0</v>
      </c>
      <c r="K81" s="731"/>
      <c r="L81" s="732"/>
      <c r="M81" s="732"/>
      <c r="N81" s="43"/>
    </row>
    <row r="82" spans="1:14">
      <c r="A82" s="187">
        <v>53</v>
      </c>
      <c r="B82" s="187">
        <v>15</v>
      </c>
      <c r="C82" s="745" t="s">
        <v>73</v>
      </c>
      <c r="D82" s="732"/>
      <c r="E82" s="732"/>
      <c r="F82" s="186"/>
      <c r="G82" s="256">
        <v>0</v>
      </c>
      <c r="H82" s="257"/>
      <c r="I82" s="256">
        <v>0</v>
      </c>
      <c r="J82" s="209">
        <f t="shared" si="2"/>
        <v>0</v>
      </c>
      <c r="K82" s="731"/>
      <c r="L82" s="732"/>
      <c r="M82" s="732"/>
      <c r="N82" s="43"/>
    </row>
    <row r="83" spans="1:14">
      <c r="A83" s="187">
        <v>54</v>
      </c>
      <c r="B83" s="187">
        <v>15</v>
      </c>
      <c r="C83" s="745" t="s">
        <v>181</v>
      </c>
      <c r="D83" s="732"/>
      <c r="E83" s="732"/>
      <c r="F83" s="186"/>
      <c r="G83" s="256">
        <v>0</v>
      </c>
      <c r="H83" s="257"/>
      <c r="I83" s="256">
        <v>0</v>
      </c>
      <c r="J83" s="209">
        <f t="shared" si="2"/>
        <v>0</v>
      </c>
      <c r="K83" s="731"/>
      <c r="L83" s="732"/>
      <c r="M83" s="732"/>
      <c r="N83" s="43"/>
    </row>
    <row r="84" spans="1:14">
      <c r="A84" s="187">
        <v>55</v>
      </c>
      <c r="B84" s="187">
        <v>16</v>
      </c>
      <c r="C84" s="745" t="s">
        <v>74</v>
      </c>
      <c r="D84" s="732"/>
      <c r="E84" s="732"/>
      <c r="F84" s="186"/>
      <c r="G84" s="256">
        <v>0</v>
      </c>
      <c r="H84" s="257"/>
      <c r="I84" s="256">
        <v>0</v>
      </c>
      <c r="J84" s="209">
        <f t="shared" si="2"/>
        <v>0</v>
      </c>
      <c r="K84" s="731"/>
      <c r="L84" s="732"/>
      <c r="M84" s="732"/>
      <c r="N84" s="43"/>
    </row>
    <row r="85" spans="1:14">
      <c r="A85" s="187">
        <v>56</v>
      </c>
      <c r="B85" s="187">
        <v>16</v>
      </c>
      <c r="C85" s="745" t="s">
        <v>180</v>
      </c>
      <c r="D85" s="732"/>
      <c r="E85" s="732"/>
      <c r="F85" s="188">
        <v>12500</v>
      </c>
      <c r="G85" s="256">
        <v>0</v>
      </c>
      <c r="H85" s="257"/>
      <c r="I85" s="256">
        <v>0</v>
      </c>
      <c r="J85" s="209">
        <f t="shared" si="0"/>
        <v>0</v>
      </c>
      <c r="K85" s="731"/>
      <c r="L85" s="732"/>
      <c r="M85" s="732"/>
      <c r="N85" s="43"/>
    </row>
    <row r="86" spans="1:14">
      <c r="A86" s="187">
        <v>57</v>
      </c>
      <c r="B86" s="190"/>
      <c r="C86" s="738" t="s">
        <v>135</v>
      </c>
      <c r="D86" s="732"/>
      <c r="E86" s="732"/>
      <c r="F86" s="186"/>
      <c r="G86" s="258">
        <f>SUM(G30:G85)</f>
        <v>0</v>
      </c>
      <c r="H86" s="259"/>
      <c r="I86" s="258">
        <f>SUM(I30:I85)</f>
        <v>0</v>
      </c>
      <c r="J86" s="210">
        <f>SUM(J30:J85)</f>
        <v>0</v>
      </c>
      <c r="K86" s="731"/>
      <c r="L86" s="732"/>
      <c r="M86" s="732"/>
      <c r="N86" s="43"/>
    </row>
    <row r="87" spans="1:14">
      <c r="A87" s="187">
        <v>58</v>
      </c>
      <c r="B87" s="190"/>
      <c r="C87" s="745" t="s">
        <v>101</v>
      </c>
      <c r="D87" s="732"/>
      <c r="E87" s="732"/>
      <c r="F87" s="188">
        <v>17382.89</v>
      </c>
      <c r="G87" s="256">
        <v>0</v>
      </c>
      <c r="H87" s="257"/>
      <c r="I87" s="256">
        <v>0</v>
      </c>
      <c r="J87" s="209">
        <f>G87+I87</f>
        <v>0</v>
      </c>
      <c r="K87" s="731"/>
      <c r="L87" s="732"/>
      <c r="M87" s="732"/>
      <c r="N87" s="43"/>
    </row>
    <row r="88" spans="1:14">
      <c r="A88" s="187">
        <v>59</v>
      </c>
      <c r="B88" s="190"/>
      <c r="C88" s="738" t="s">
        <v>369</v>
      </c>
      <c r="D88" s="732"/>
      <c r="E88" s="732"/>
      <c r="F88" s="188">
        <v>5997.09</v>
      </c>
      <c r="G88" s="258">
        <f>G86+G87</f>
        <v>0</v>
      </c>
      <c r="H88" s="260"/>
      <c r="I88" s="258">
        <f>I86+I87</f>
        <v>0</v>
      </c>
      <c r="J88" s="210">
        <f>J86+J87</f>
        <v>0</v>
      </c>
      <c r="K88" s="731"/>
      <c r="L88" s="732"/>
      <c r="M88" s="732"/>
      <c r="N88" s="43"/>
    </row>
    <row r="89" spans="1:14">
      <c r="A89" s="187">
        <v>60</v>
      </c>
      <c r="B89" s="190"/>
      <c r="C89" s="745" t="s">
        <v>75</v>
      </c>
      <c r="D89" s="732"/>
      <c r="E89" s="732"/>
      <c r="F89" s="186"/>
      <c r="G89" s="256">
        <v>0</v>
      </c>
      <c r="H89" s="256"/>
      <c r="I89" s="256">
        <v>0</v>
      </c>
      <c r="J89" s="209">
        <f>G89+I89</f>
        <v>0</v>
      </c>
      <c r="K89" s="731"/>
      <c r="L89" s="732"/>
      <c r="M89" s="732"/>
      <c r="N89" s="43"/>
    </row>
    <row r="90" spans="1:14">
      <c r="A90" s="187">
        <v>61</v>
      </c>
      <c r="B90" s="190"/>
      <c r="C90" s="738" t="s">
        <v>370</v>
      </c>
      <c r="D90" s="732"/>
      <c r="E90" s="732"/>
      <c r="F90" s="186"/>
      <c r="G90" s="258">
        <f>G88+G89</f>
        <v>0</v>
      </c>
      <c r="H90" s="258"/>
      <c r="I90" s="258">
        <f>I88+I89</f>
        <v>0</v>
      </c>
      <c r="J90" s="210">
        <f>J88+J89</f>
        <v>0</v>
      </c>
      <c r="K90" s="731"/>
      <c r="L90" s="732"/>
      <c r="M90" s="732"/>
      <c r="N90" s="43"/>
    </row>
    <row r="91" spans="1:14">
      <c r="A91" s="187">
        <v>62</v>
      </c>
      <c r="B91" s="190"/>
      <c r="C91" s="745" t="s">
        <v>102</v>
      </c>
      <c r="D91" s="732"/>
      <c r="E91" s="732"/>
      <c r="F91" s="186"/>
      <c r="G91" s="256">
        <v>0</v>
      </c>
      <c r="H91" s="256"/>
      <c r="I91" s="256">
        <v>0</v>
      </c>
      <c r="J91" s="209">
        <f>G91+I91</f>
        <v>0</v>
      </c>
      <c r="K91" s="731"/>
      <c r="L91" s="732"/>
      <c r="M91" s="732"/>
      <c r="N91" s="43"/>
    </row>
    <row r="92" spans="1:14">
      <c r="A92" s="187">
        <v>63</v>
      </c>
      <c r="B92" s="190"/>
      <c r="C92" s="745" t="s">
        <v>76</v>
      </c>
      <c r="D92" s="732"/>
      <c r="E92" s="732"/>
      <c r="F92" s="186"/>
      <c r="G92" s="256">
        <v>0</v>
      </c>
      <c r="H92" s="256"/>
      <c r="I92" s="256">
        <v>0</v>
      </c>
      <c r="J92" s="209">
        <f>G92+I92</f>
        <v>0</v>
      </c>
      <c r="K92" s="731"/>
      <c r="L92" s="732"/>
      <c r="M92" s="732"/>
      <c r="N92" s="43"/>
    </row>
    <row r="93" spans="1:14">
      <c r="A93" s="190">
        <v>64</v>
      </c>
      <c r="B93" s="190"/>
      <c r="C93" s="738" t="s">
        <v>77</v>
      </c>
      <c r="D93" s="732"/>
      <c r="E93" s="732"/>
      <c r="F93" s="186"/>
      <c r="G93" s="258">
        <f>G90+G91+G92</f>
        <v>0</v>
      </c>
      <c r="H93" s="260"/>
      <c r="I93" s="258">
        <f>I90+I91+I92</f>
        <v>0</v>
      </c>
      <c r="J93" s="210">
        <f>J90+J91+J92</f>
        <v>0</v>
      </c>
      <c r="K93" s="735"/>
      <c r="L93" s="732"/>
      <c r="M93" s="732"/>
      <c r="N93" s="43"/>
    </row>
    <row r="94" spans="1:14">
      <c r="A94" s="190">
        <v>65</v>
      </c>
      <c r="B94" s="190"/>
      <c r="C94" s="739" t="s">
        <v>17</v>
      </c>
      <c r="D94" s="732"/>
      <c r="E94" s="732"/>
      <c r="F94" s="186"/>
      <c r="G94" s="256">
        <v>0</v>
      </c>
      <c r="H94" s="257"/>
      <c r="I94" s="256">
        <v>0</v>
      </c>
      <c r="J94" s="209">
        <f>G94+I94</f>
        <v>0</v>
      </c>
      <c r="K94" s="735"/>
      <c r="L94" s="732"/>
      <c r="M94" s="732"/>
      <c r="N94" s="43"/>
    </row>
    <row r="95" spans="1:14" ht="16.8" thickBot="1">
      <c r="A95" s="206">
        <v>66</v>
      </c>
      <c r="B95" s="206"/>
      <c r="C95" s="740" t="s">
        <v>136</v>
      </c>
      <c r="D95" s="737"/>
      <c r="E95" s="737"/>
      <c r="F95" s="207">
        <v>318281</v>
      </c>
      <c r="G95" s="261">
        <f>G93+G94</f>
        <v>0</v>
      </c>
      <c r="H95" s="261">
        <f t="shared" ref="H95:J95" si="3">H93+H94</f>
        <v>0</v>
      </c>
      <c r="I95" s="261">
        <f t="shared" si="3"/>
        <v>0</v>
      </c>
      <c r="J95" s="261">
        <f t="shared" si="3"/>
        <v>0</v>
      </c>
      <c r="K95" s="736"/>
      <c r="L95" s="737"/>
      <c r="M95" s="737"/>
      <c r="N95" s="43"/>
    </row>
    <row r="96" spans="1:14" ht="16.8" thickTop="1"/>
    <row r="97" spans="1:13" s="574" customFormat="1" ht="36" customHeight="1">
      <c r="A97" s="574" t="s">
        <v>317</v>
      </c>
      <c r="B97" s="748" t="s">
        <v>643</v>
      </c>
      <c r="C97" s="748"/>
      <c r="D97" s="748"/>
      <c r="E97" s="748"/>
      <c r="F97" s="748"/>
      <c r="G97" s="748"/>
      <c r="H97" s="748"/>
      <c r="I97" s="748"/>
      <c r="J97" s="748"/>
      <c r="K97" s="748"/>
      <c r="L97" s="748"/>
      <c r="M97" s="748"/>
    </row>
    <row r="99" spans="1:13">
      <c r="C99" s="45"/>
    </row>
    <row r="100" spans="1:13">
      <c r="A100" s="43"/>
      <c r="B100" s="43"/>
      <c r="C100" s="43"/>
      <c r="D100" s="43"/>
      <c r="E100" s="43"/>
      <c r="F100" s="43"/>
      <c r="G100" s="43"/>
      <c r="H100" s="43"/>
      <c r="I100" s="43"/>
      <c r="J100" s="43"/>
      <c r="K100" s="43"/>
      <c r="L100" s="43"/>
      <c r="M100" s="43"/>
    </row>
    <row r="101" spans="1:13">
      <c r="A101" s="43"/>
      <c r="B101" s="43"/>
      <c r="C101" s="43"/>
      <c r="D101" s="43"/>
      <c r="E101" s="43"/>
      <c r="F101" s="43"/>
      <c r="G101" s="43"/>
      <c r="H101" s="43"/>
      <c r="I101" s="43"/>
      <c r="J101" s="43"/>
      <c r="K101" s="43"/>
      <c r="L101" s="43"/>
      <c r="M101" s="43"/>
    </row>
    <row r="102" spans="1:13">
      <c r="A102" s="43"/>
      <c r="B102" s="43"/>
      <c r="C102" s="43"/>
      <c r="D102" s="58"/>
      <c r="E102" s="43"/>
      <c r="F102" s="43"/>
      <c r="G102" s="43"/>
      <c r="H102" s="43"/>
      <c r="I102" s="43"/>
      <c r="J102" s="43"/>
      <c r="K102" s="43"/>
      <c r="L102" s="43"/>
      <c r="M102" s="43"/>
    </row>
    <row r="104" spans="1:13">
      <c r="A104" s="40" t="s">
        <v>1</v>
      </c>
    </row>
    <row r="105" spans="1:13">
      <c r="A105" s="40" t="s">
        <v>1</v>
      </c>
    </row>
    <row r="107" spans="1:13">
      <c r="G107" s="41" t="s">
        <v>318</v>
      </c>
    </row>
    <row r="110" spans="1:13">
      <c r="A110" s="40" t="s">
        <v>319</v>
      </c>
    </row>
    <row r="111" spans="1:13">
      <c r="A111" s="43" t="s">
        <v>320</v>
      </c>
      <c r="B111" s="43"/>
      <c r="C111" s="42"/>
      <c r="D111" s="42"/>
      <c r="E111" s="42"/>
      <c r="F111" s="42"/>
      <c r="G111" s="43"/>
      <c r="H111" s="42"/>
      <c r="I111" s="43"/>
      <c r="J111" s="42"/>
      <c r="K111" s="42" t="s">
        <v>321</v>
      </c>
      <c r="L111" s="42"/>
      <c r="M111" s="43"/>
    </row>
    <row r="113" spans="1:27">
      <c r="C113" s="38" t="s">
        <v>322</v>
      </c>
      <c r="E113" s="38" t="s">
        <v>27</v>
      </c>
      <c r="J113" s="38" t="s">
        <v>322</v>
      </c>
      <c r="L113" s="38" t="s">
        <v>27</v>
      </c>
    </row>
    <row r="115" spans="1:27">
      <c r="A115" s="45" t="s">
        <v>323</v>
      </c>
      <c r="B115" s="45"/>
      <c r="C115" s="45"/>
      <c r="D115" s="40" t="s">
        <v>324</v>
      </c>
      <c r="E115" s="46">
        <v>0</v>
      </c>
      <c r="F115" s="40" t="s">
        <v>325</v>
      </c>
      <c r="G115" s="40" t="s">
        <v>313</v>
      </c>
    </row>
    <row r="116" spans="1:27">
      <c r="A116" s="45" t="s">
        <v>326</v>
      </c>
      <c r="B116" s="45"/>
      <c r="E116" s="46">
        <v>0</v>
      </c>
      <c r="G116" s="40" t="s">
        <v>324</v>
      </c>
    </row>
    <row r="117" spans="1:27">
      <c r="A117" s="45" t="s">
        <v>327</v>
      </c>
      <c r="B117" s="45"/>
      <c r="E117" s="46">
        <v>0</v>
      </c>
      <c r="F117" s="40" t="s">
        <v>328</v>
      </c>
      <c r="H117" s="40" t="s">
        <v>329</v>
      </c>
      <c r="I117" s="40" t="s">
        <v>1</v>
      </c>
    </row>
    <row r="118" spans="1:27">
      <c r="A118" s="45" t="s">
        <v>330</v>
      </c>
      <c r="B118" s="45"/>
      <c r="E118" s="40" t="s">
        <v>331</v>
      </c>
      <c r="F118" s="40" t="s">
        <v>328</v>
      </c>
      <c r="H118" s="40" t="s">
        <v>329</v>
      </c>
      <c r="I118" s="40" t="s">
        <v>1</v>
      </c>
    </row>
    <row r="119" spans="1:27">
      <c r="A119" s="45" t="s">
        <v>332</v>
      </c>
      <c r="B119" s="45"/>
      <c r="E119" s="47">
        <v>0</v>
      </c>
      <c r="F119" s="40" t="s">
        <v>328</v>
      </c>
      <c r="H119" s="40" t="s">
        <v>333</v>
      </c>
    </row>
    <row r="120" spans="1:27">
      <c r="A120" s="45" t="s">
        <v>334</v>
      </c>
      <c r="B120" s="45"/>
      <c r="E120" s="47">
        <v>0</v>
      </c>
      <c r="H120" s="40" t="s">
        <v>1</v>
      </c>
    </row>
    <row r="121" spans="1:27">
      <c r="A121" s="40" t="s">
        <v>335</v>
      </c>
      <c r="E121" s="47">
        <v>0</v>
      </c>
      <c r="F121" s="40" t="s">
        <v>328</v>
      </c>
      <c r="H121" s="40" t="s">
        <v>336</v>
      </c>
      <c r="I121" s="40" t="s">
        <v>313</v>
      </c>
    </row>
    <row r="122" spans="1:27">
      <c r="A122" s="42"/>
      <c r="B122" s="42"/>
      <c r="C122" s="42"/>
      <c r="D122" s="43"/>
      <c r="E122" s="48">
        <v>0</v>
      </c>
      <c r="F122" s="40" t="s">
        <v>337</v>
      </c>
      <c r="H122" s="40" t="s">
        <v>338</v>
      </c>
      <c r="I122" s="43"/>
      <c r="L122" s="40" t="s">
        <v>339</v>
      </c>
    </row>
    <row r="123" spans="1:27">
      <c r="A123" s="42"/>
      <c r="B123" s="42"/>
      <c r="C123" s="42"/>
      <c r="D123" s="43"/>
      <c r="E123" s="48">
        <v>0</v>
      </c>
      <c r="F123" s="40" t="s">
        <v>337</v>
      </c>
      <c r="H123" s="40" t="s">
        <v>338</v>
      </c>
      <c r="I123" s="43"/>
      <c r="L123" s="40" t="s">
        <v>339</v>
      </c>
    </row>
    <row r="124" spans="1:27">
      <c r="A124" s="42"/>
      <c r="B124" s="42"/>
      <c r="C124" s="42"/>
      <c r="D124" s="43"/>
      <c r="E124" s="48">
        <v>0</v>
      </c>
      <c r="I124" s="43"/>
    </row>
    <row r="126" spans="1:27">
      <c r="A126" s="40" t="s">
        <v>340</v>
      </c>
      <c r="L126" s="42"/>
      <c r="W126" s="40" t="s">
        <v>338</v>
      </c>
      <c r="AA126" s="40" t="s">
        <v>339</v>
      </c>
    </row>
    <row r="127" spans="1:27">
      <c r="A127" s="40" t="s">
        <v>341</v>
      </c>
      <c r="E127" s="49">
        <v>0</v>
      </c>
      <c r="K127" s="40" t="s">
        <v>27</v>
      </c>
      <c r="L127" s="2" t="s">
        <v>248</v>
      </c>
    </row>
    <row r="131" spans="1:12">
      <c r="I131" s="39" t="s">
        <v>342</v>
      </c>
    </row>
    <row r="132" spans="1:12">
      <c r="I132" s="45" t="s">
        <v>343</v>
      </c>
      <c r="J132" s="45"/>
    </row>
    <row r="133" spans="1:12">
      <c r="E133" s="42" t="s">
        <v>344</v>
      </c>
      <c r="I133" s="44" t="s">
        <v>345</v>
      </c>
      <c r="J133" s="44"/>
      <c r="L133" s="42" t="s">
        <v>346</v>
      </c>
    </row>
    <row r="135" spans="1:12">
      <c r="A135" s="40" t="s">
        <v>347</v>
      </c>
      <c r="E135" s="42" t="s">
        <v>348</v>
      </c>
      <c r="I135" s="42" t="s">
        <v>349</v>
      </c>
      <c r="L135" s="42" t="s">
        <v>348</v>
      </c>
    </row>
    <row r="136" spans="1:12">
      <c r="A136" s="40" t="s">
        <v>350</v>
      </c>
    </row>
    <row r="137" spans="1:12">
      <c r="A137" s="40" t="s">
        <v>1</v>
      </c>
    </row>
    <row r="140" spans="1:12">
      <c r="A140" s="40" t="s">
        <v>351</v>
      </c>
    </row>
    <row r="141" spans="1:12">
      <c r="A141" s="40" t="s">
        <v>352</v>
      </c>
    </row>
    <row r="142" spans="1:12">
      <c r="A142" s="2" t="s">
        <v>358</v>
      </c>
    </row>
    <row r="144" spans="1:12">
      <c r="A144" s="40" t="s">
        <v>317</v>
      </c>
      <c r="C144" s="40" t="s">
        <v>353</v>
      </c>
    </row>
    <row r="145" spans="1:14">
      <c r="C145" s="40" t="s">
        <v>354</v>
      </c>
    </row>
    <row r="147" spans="1:14">
      <c r="A147" s="40" t="s">
        <v>355</v>
      </c>
    </row>
    <row r="148" spans="1:14">
      <c r="A148" s="40" t="s">
        <v>356</v>
      </c>
    </row>
    <row r="149" spans="1:14">
      <c r="A149" s="40" t="s">
        <v>357</v>
      </c>
    </row>
    <row r="152" spans="1:14">
      <c r="A152" s="42"/>
      <c r="B152" s="42"/>
      <c r="C152" s="42"/>
      <c r="D152" s="42"/>
      <c r="G152" s="42"/>
      <c r="H152" s="42"/>
      <c r="I152" s="42"/>
      <c r="J152" s="43"/>
      <c r="K152" s="42"/>
      <c r="L152" s="42"/>
      <c r="M152" s="42"/>
      <c r="N152" s="43"/>
    </row>
    <row r="153" spans="1:14">
      <c r="A153" s="40" t="s">
        <v>399</v>
      </c>
      <c r="G153" s="40" t="s">
        <v>398</v>
      </c>
      <c r="K153" s="40" t="s">
        <v>40</v>
      </c>
    </row>
    <row r="156" spans="1:14">
      <c r="A156" s="40" t="s">
        <v>286</v>
      </c>
      <c r="B156" s="37"/>
      <c r="C156" s="37"/>
      <c r="D156" s="37"/>
      <c r="E156" s="37"/>
    </row>
    <row r="157" spans="1:14">
      <c r="A157" s="37"/>
      <c r="B157" s="37"/>
      <c r="C157" s="37"/>
      <c r="D157" s="37"/>
      <c r="E157" s="37"/>
    </row>
    <row r="158" spans="1:14">
      <c r="A158" s="37"/>
      <c r="B158" s="37"/>
      <c r="C158" s="37"/>
      <c r="D158" s="37"/>
      <c r="E158" s="37"/>
    </row>
    <row r="159" spans="1:14">
      <c r="A159" s="37"/>
      <c r="B159" s="37"/>
      <c r="C159" s="37"/>
      <c r="D159" s="37"/>
      <c r="E159" s="37"/>
    </row>
    <row r="160" spans="1:14">
      <c r="A160" s="40" t="s">
        <v>287</v>
      </c>
    </row>
    <row r="162" spans="1:7">
      <c r="A162" s="40" t="s">
        <v>288</v>
      </c>
      <c r="G162" s="40" t="s">
        <v>387</v>
      </c>
    </row>
    <row r="172" spans="1:7">
      <c r="A172" s="42"/>
      <c r="B172" s="42"/>
      <c r="C172" s="42"/>
      <c r="D172" s="42"/>
      <c r="E172" s="42"/>
    </row>
    <row r="173" spans="1:7">
      <c r="A173" s="40" t="s">
        <v>290</v>
      </c>
    </row>
    <row r="176" spans="1:7">
      <c r="A176" s="40" t="s">
        <v>388</v>
      </c>
      <c r="E176" s="43"/>
    </row>
  </sheetData>
  <customSheetViews>
    <customSheetView guid="{B8D9EF33-186A-4B50-AB35-4A7A5372E63E}" scale="60" showPageBreaks="1" printArea="1" hiddenColumns="1" view="pageBreakPreview" topLeftCell="A82">
      <selection activeCell="I98" sqref="I98"/>
      <rowBreaks count="1" manualBreakCount="1">
        <brk id="99" max="12" man="1"/>
      </rowBreaks>
      <pageMargins left="0.25" right="0.25" top="0.5" bottom="0.5" header="0.3" footer="0.3"/>
      <printOptions horizontalCentered="1"/>
      <pageSetup paperSize="5" scale="57" orientation="portrait" r:id="rId1"/>
      <headerFooter>
        <oddFooter>&amp;L&amp;9&amp;D&amp;C&amp;9&amp;Z&amp;F&amp;A</oddFooter>
      </headerFooter>
    </customSheetView>
  </customSheetViews>
  <mergeCells count="148">
    <mergeCell ref="A4:M4"/>
    <mergeCell ref="A2:M2"/>
    <mergeCell ref="C6:I6"/>
    <mergeCell ref="D8:M8"/>
    <mergeCell ref="D10:M10"/>
    <mergeCell ref="D12:M12"/>
    <mergeCell ref="B97:M97"/>
    <mergeCell ref="E16:M16"/>
    <mergeCell ref="D18:E18"/>
    <mergeCell ref="J18:M18"/>
    <mergeCell ref="A25:M25"/>
    <mergeCell ref="J21:M21"/>
    <mergeCell ref="C38:E38"/>
    <mergeCell ref="C39:E39"/>
    <mergeCell ref="C40:E40"/>
    <mergeCell ref="C41:E41"/>
    <mergeCell ref="C42:E42"/>
    <mergeCell ref="C43:E43"/>
    <mergeCell ref="C30:E30"/>
    <mergeCell ref="C31:E31"/>
    <mergeCell ref="C32:E32"/>
    <mergeCell ref="C33:E33"/>
    <mergeCell ref="C34:E34"/>
    <mergeCell ref="C35:E35"/>
    <mergeCell ref="C36:E36"/>
    <mergeCell ref="C37:E37"/>
    <mergeCell ref="K41:M41"/>
    <mergeCell ref="K42:M42"/>
    <mergeCell ref="K43:M43"/>
    <mergeCell ref="C29:E29"/>
    <mergeCell ref="B21:G21"/>
    <mergeCell ref="A27:M27"/>
    <mergeCell ref="C50:E50"/>
    <mergeCell ref="K44:M44"/>
    <mergeCell ref="K45:M45"/>
    <mergeCell ref="K46:M46"/>
    <mergeCell ref="K35:M35"/>
    <mergeCell ref="K36:M36"/>
    <mergeCell ref="K37:M37"/>
    <mergeCell ref="K38:M38"/>
    <mergeCell ref="K39:M39"/>
    <mergeCell ref="K40:M40"/>
    <mergeCell ref="C53:E53"/>
    <mergeCell ref="C54:E54"/>
    <mergeCell ref="C55:E55"/>
    <mergeCell ref="C44:E44"/>
    <mergeCell ref="C45:E45"/>
    <mergeCell ref="C46:E46"/>
    <mergeCell ref="C47:E47"/>
    <mergeCell ref="C48:E48"/>
    <mergeCell ref="C49:E49"/>
    <mergeCell ref="C51:E51"/>
    <mergeCell ref="C52:E52"/>
    <mergeCell ref="C62:E62"/>
    <mergeCell ref="C63:E63"/>
    <mergeCell ref="C64:E64"/>
    <mergeCell ref="C65:E65"/>
    <mergeCell ref="C66:E66"/>
    <mergeCell ref="C67:E67"/>
    <mergeCell ref="C56:E56"/>
    <mergeCell ref="C57:E57"/>
    <mergeCell ref="C58:E58"/>
    <mergeCell ref="C59:E59"/>
    <mergeCell ref="C60:E60"/>
    <mergeCell ref="C61:E61"/>
    <mergeCell ref="C78:E78"/>
    <mergeCell ref="C79:E79"/>
    <mergeCell ref="C80:E80"/>
    <mergeCell ref="C69:E69"/>
    <mergeCell ref="C70:E70"/>
    <mergeCell ref="C71:E71"/>
    <mergeCell ref="C72:E72"/>
    <mergeCell ref="C73:E73"/>
    <mergeCell ref="C74:E74"/>
    <mergeCell ref="C93:E93"/>
    <mergeCell ref="C94:E94"/>
    <mergeCell ref="C95:E95"/>
    <mergeCell ref="K29:M29"/>
    <mergeCell ref="K30:M30"/>
    <mergeCell ref="K31:M31"/>
    <mergeCell ref="K32:M32"/>
    <mergeCell ref="K33:M33"/>
    <mergeCell ref="K34:M34"/>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K64:M64"/>
    <mergeCell ref="K53:M53"/>
    <mergeCell ref="K54:M54"/>
    <mergeCell ref="K55:M55"/>
    <mergeCell ref="K56:M56"/>
    <mergeCell ref="K57:M57"/>
    <mergeCell ref="K58:M58"/>
    <mergeCell ref="K47:M47"/>
    <mergeCell ref="K48:M48"/>
    <mergeCell ref="K49:M49"/>
    <mergeCell ref="K50:M50"/>
    <mergeCell ref="K51:M51"/>
    <mergeCell ref="K52:M52"/>
    <mergeCell ref="K94:M94"/>
    <mergeCell ref="K95:M95"/>
    <mergeCell ref="K88:M88"/>
    <mergeCell ref="K89:M89"/>
    <mergeCell ref="K90:M90"/>
    <mergeCell ref="K91:M91"/>
    <mergeCell ref="K92:M92"/>
    <mergeCell ref="K93:M93"/>
    <mergeCell ref="K83:M83"/>
    <mergeCell ref="K84:M84"/>
    <mergeCell ref="K85:M85"/>
    <mergeCell ref="K86:M86"/>
    <mergeCell ref="K87:M87"/>
    <mergeCell ref="A1:D1"/>
    <mergeCell ref="K77:M77"/>
    <mergeCell ref="K78:M78"/>
    <mergeCell ref="K79:M79"/>
    <mergeCell ref="K80:M80"/>
    <mergeCell ref="K81:M81"/>
    <mergeCell ref="K82:M82"/>
    <mergeCell ref="K71:M71"/>
    <mergeCell ref="K72:M72"/>
    <mergeCell ref="K73:M73"/>
    <mergeCell ref="K74:M74"/>
    <mergeCell ref="K75:M75"/>
    <mergeCell ref="K76:M76"/>
    <mergeCell ref="K65:M65"/>
    <mergeCell ref="K66:M66"/>
    <mergeCell ref="K67:M67"/>
    <mergeCell ref="K68:M68"/>
    <mergeCell ref="K69:M69"/>
    <mergeCell ref="K70:M70"/>
    <mergeCell ref="K59:M59"/>
    <mergeCell ref="K60:M60"/>
    <mergeCell ref="K61:M61"/>
    <mergeCell ref="K62:M62"/>
    <mergeCell ref="K63:M63"/>
  </mergeCells>
  <hyperlinks>
    <hyperlink ref="A2" r:id="rId2"/>
  </hyperlinks>
  <printOptions horizontalCentered="1"/>
  <pageMargins left="0" right="0" top="0.5" bottom="0.5" header="0.3" footer="0.3"/>
  <pageSetup paperSize="5" scale="54" orientation="portrait" r:id="rId3"/>
  <headerFooter differentFirst="1">
    <oddHeader xml:space="preserve">&amp;RPage 2 of 2
</oddHeader>
    <oddFooter>&amp;L&amp;9Revised March 2017</oddFooter>
    <firstHeader>&amp;RPage 1 of 2</firstHeader>
  </headerFooter>
  <rowBreaks count="1" manualBreakCount="1">
    <brk id="98" max="12" man="1"/>
  </row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M336"/>
  <sheetViews>
    <sheetView showWhiteSpace="0" zoomScale="70" zoomScaleNormal="70" zoomScalePageLayoutView="70" workbookViewId="0"/>
  </sheetViews>
  <sheetFormatPr defaultColWidth="8.90625" defaultRowHeight="17.399999999999999"/>
  <cols>
    <col min="1" max="2" width="6.1796875" style="64" customWidth="1"/>
    <col min="3" max="3" width="49.90625" style="64" customWidth="1"/>
    <col min="4" max="5" width="22.81640625" style="145" customWidth="1"/>
    <col min="6" max="6" width="22.81640625" style="213" customWidth="1"/>
    <col min="7" max="7" width="22.81640625" style="146" customWidth="1"/>
    <col min="8" max="8" width="33.54296875" style="64" customWidth="1"/>
    <col min="9" max="9" width="18.1796875" style="64" customWidth="1"/>
    <col min="10" max="10" width="17.36328125" style="64" hidden="1" customWidth="1"/>
    <col min="11" max="11" width="15.1796875" style="64" bestFit="1" customWidth="1"/>
    <col min="12" max="12" width="10.54296875" style="64" customWidth="1"/>
    <col min="13" max="13" width="12.81640625" style="64" customWidth="1"/>
    <col min="14" max="14" width="14" style="64" customWidth="1"/>
    <col min="15" max="15" width="9.36328125" style="64" customWidth="1"/>
    <col min="16" max="16" width="11.453125" style="64" customWidth="1"/>
    <col min="17" max="17" width="3.453125" style="64" customWidth="1"/>
    <col min="18" max="18" width="13.453125" style="64" customWidth="1"/>
    <col min="19" max="19" width="11.453125" style="64" customWidth="1"/>
    <col min="20" max="22" width="8.90625" style="64"/>
    <col min="23" max="23" width="22.90625" style="64" customWidth="1"/>
    <col min="24" max="25" width="12.36328125" style="64" customWidth="1"/>
    <col min="26" max="26" width="13.1796875" style="64" customWidth="1"/>
    <col min="27" max="27" width="12.90625" style="64" customWidth="1"/>
    <col min="28" max="28" width="12.1796875" style="64" customWidth="1"/>
    <col min="29" max="29" width="3.81640625" style="64" customWidth="1"/>
    <col min="30" max="30" width="13.54296875" style="64" customWidth="1"/>
    <col min="31" max="31" width="11.81640625" style="64" customWidth="1"/>
    <col min="32" max="16384" width="8.90625" style="64"/>
  </cols>
  <sheetData>
    <row r="1" spans="1:10">
      <c r="A1" s="182" t="str">
        <f>'Gen.Contr. Cert. of Actual Cost'!A1:D1</f>
        <v xml:space="preserve">Version 2018.2 </v>
      </c>
    </row>
    <row r="2" spans="1:10">
      <c r="A2" s="182"/>
    </row>
    <row r="3" spans="1:10">
      <c r="A3" s="182"/>
    </row>
    <row r="4" spans="1:10">
      <c r="A4" s="182"/>
    </row>
    <row r="5" spans="1:10" ht="23.25" customHeight="1">
      <c r="A5" s="755" t="s">
        <v>447</v>
      </c>
      <c r="B5" s="755"/>
      <c r="C5" s="755"/>
      <c r="D5" s="755"/>
      <c r="E5" s="755"/>
      <c r="F5" s="755"/>
      <c r="G5" s="755"/>
      <c r="H5" s="755"/>
    </row>
    <row r="6" spans="1:10" s="141" customFormat="1" ht="23.25" customHeight="1">
      <c r="A6" s="755" t="s">
        <v>11</v>
      </c>
      <c r="B6" s="755"/>
      <c r="C6" s="755"/>
      <c r="D6" s="755"/>
      <c r="E6" s="755"/>
      <c r="F6" s="755"/>
      <c r="G6" s="755"/>
      <c r="H6" s="755"/>
      <c r="I6" s="7"/>
      <c r="J6" s="7"/>
    </row>
    <row r="7" spans="1:10" s="141" customFormat="1" ht="23.25" customHeight="1">
      <c r="B7" s="7"/>
      <c r="C7" s="7"/>
      <c r="D7" s="140" t="s">
        <v>126</v>
      </c>
      <c r="E7" s="7">
        <f>'Gen.Contr. Cert. of Actual Cost'!D10</f>
        <v>0</v>
      </c>
      <c r="F7" s="212"/>
      <c r="G7" s="140"/>
      <c r="H7" s="142"/>
    </row>
    <row r="8" spans="1:10" s="141" customFormat="1" ht="23.25" customHeight="1">
      <c r="B8" s="7"/>
      <c r="C8" s="7"/>
      <c r="D8" s="140" t="s">
        <v>125</v>
      </c>
      <c r="E8" s="7">
        <f>'Gen.Contr. Cert. of Actual Cost'!D12:M12</f>
        <v>0</v>
      </c>
    </row>
    <row r="9" spans="1:10" s="141" customFormat="1" ht="23.25" customHeight="1">
      <c r="B9" s="7"/>
      <c r="C9" s="7"/>
      <c r="D9" s="140" t="s">
        <v>127</v>
      </c>
      <c r="E9" s="424">
        <f>'Gen.Contr. Cert. of Actual Cost'!E14</f>
        <v>0</v>
      </c>
      <c r="F9" s="761"/>
      <c r="I9" s="711"/>
    </row>
    <row r="10" spans="1:10" s="141" customFormat="1" ht="23.25" customHeight="1">
      <c r="B10" s="7"/>
      <c r="C10" s="7"/>
      <c r="D10" s="140" t="s">
        <v>132</v>
      </c>
      <c r="E10" s="424">
        <f>'Gen.Contr. Cert. of Actual Cost'!J14</f>
        <v>0</v>
      </c>
      <c r="F10" s="761"/>
      <c r="G10" s="762" t="s">
        <v>691</v>
      </c>
      <c r="H10" s="762"/>
    </row>
    <row r="11" spans="1:10" s="141" customFormat="1" ht="23.25" customHeight="1">
      <c r="B11" s="7"/>
      <c r="C11" s="7"/>
      <c r="D11" s="140"/>
      <c r="E11" s="23"/>
    </row>
    <row r="12" spans="1:10">
      <c r="A12" s="143"/>
      <c r="B12" s="143"/>
      <c r="C12" s="144"/>
      <c r="G12" s="145"/>
    </row>
    <row r="13" spans="1:10" s="66" customFormat="1" ht="22.5" customHeight="1">
      <c r="A13" s="147" t="s">
        <v>93</v>
      </c>
      <c r="B13" s="147" t="s">
        <v>94</v>
      </c>
      <c r="C13" s="147" t="s">
        <v>95</v>
      </c>
      <c r="D13" s="148" t="s">
        <v>96</v>
      </c>
      <c r="E13" s="149" t="s">
        <v>97</v>
      </c>
      <c r="F13" s="148" t="s">
        <v>98</v>
      </c>
      <c r="G13" s="149" t="s">
        <v>99</v>
      </c>
      <c r="H13" s="148" t="s">
        <v>100</v>
      </c>
      <c r="I13" s="143"/>
      <c r="J13" s="143"/>
    </row>
    <row r="14" spans="1:10" ht="52.2">
      <c r="A14" s="167" t="s">
        <v>41</v>
      </c>
      <c r="B14" s="167" t="s">
        <v>42</v>
      </c>
      <c r="C14" s="167" t="s">
        <v>23</v>
      </c>
      <c r="D14" s="149" t="s">
        <v>446</v>
      </c>
      <c r="E14" s="149" t="s">
        <v>434</v>
      </c>
      <c r="F14" s="756" t="s">
        <v>16</v>
      </c>
      <c r="G14" s="757"/>
      <c r="H14" s="758"/>
      <c r="I14" s="151"/>
    </row>
    <row r="15" spans="1:10" ht="23.1" customHeight="1">
      <c r="A15" s="156">
        <v>1</v>
      </c>
      <c r="B15" s="156">
        <v>2</v>
      </c>
      <c r="C15" s="157" t="s">
        <v>85</v>
      </c>
      <c r="D15" s="650">
        <v>0</v>
      </c>
      <c r="E15" s="227">
        <f>'Gen.Contr. Cert. of Actual Cost'!J30</f>
        <v>0</v>
      </c>
      <c r="F15" s="384"/>
      <c r="G15" s="385"/>
      <c r="H15" s="386"/>
    </row>
    <row r="16" spans="1:10" ht="23.1" customHeight="1">
      <c r="A16" s="155">
        <v>2</v>
      </c>
      <c r="B16" s="155">
        <v>2</v>
      </c>
      <c r="C16" s="158" t="s">
        <v>43</v>
      </c>
      <c r="D16" s="626">
        <v>0</v>
      </c>
      <c r="E16" s="228">
        <f>'Gen.Contr. Cert. of Actual Cost'!J31</f>
        <v>0</v>
      </c>
      <c r="F16" s="759"/>
      <c r="G16" s="760"/>
      <c r="H16" s="614"/>
      <c r="J16" s="64" t="s">
        <v>552</v>
      </c>
    </row>
    <row r="17" spans="1:10" ht="23.1" customHeight="1">
      <c r="A17" s="155">
        <v>3</v>
      </c>
      <c r="B17" s="155">
        <v>2</v>
      </c>
      <c r="C17" s="158" t="s">
        <v>44</v>
      </c>
      <c r="D17" s="626">
        <v>0</v>
      </c>
      <c r="E17" s="228">
        <f>'Gen.Contr. Cert. of Actual Cost'!J32</f>
        <v>0</v>
      </c>
      <c r="F17" s="217"/>
      <c r="G17" s="387"/>
      <c r="H17" s="388"/>
      <c r="J17" s="64" t="s">
        <v>553</v>
      </c>
    </row>
    <row r="18" spans="1:10" ht="23.1" customHeight="1">
      <c r="A18" s="155">
        <v>4</v>
      </c>
      <c r="B18" s="155">
        <v>2</v>
      </c>
      <c r="C18" s="158" t="s">
        <v>86</v>
      </c>
      <c r="D18" s="626">
        <v>0</v>
      </c>
      <c r="E18" s="228">
        <f>'Gen.Contr. Cert. of Actual Cost'!J33</f>
        <v>0</v>
      </c>
      <c r="F18" s="121"/>
      <c r="G18" s="159"/>
      <c r="H18" s="154"/>
    </row>
    <row r="19" spans="1:10" ht="23.1" customHeight="1">
      <c r="A19" s="155">
        <v>5</v>
      </c>
      <c r="B19" s="155">
        <v>2</v>
      </c>
      <c r="C19" s="158" t="s">
        <v>87</v>
      </c>
      <c r="D19" s="626">
        <v>0</v>
      </c>
      <c r="E19" s="228">
        <f>'Gen.Contr. Cert. of Actual Cost'!J34</f>
        <v>0</v>
      </c>
      <c r="F19" s="214"/>
      <c r="G19" s="159"/>
      <c r="H19" s="154"/>
    </row>
    <row r="20" spans="1:10" ht="23.1" customHeight="1">
      <c r="A20" s="155">
        <v>6</v>
      </c>
      <c r="B20" s="155">
        <v>2</v>
      </c>
      <c r="C20" s="158" t="s">
        <v>45</v>
      </c>
      <c r="D20" s="626">
        <v>0</v>
      </c>
      <c r="E20" s="228">
        <f>'Gen.Contr. Cert. of Actual Cost'!J35</f>
        <v>0</v>
      </c>
      <c r="F20" s="217"/>
      <c r="G20" s="387"/>
      <c r="H20" s="388"/>
    </row>
    <row r="21" spans="1:10" ht="23.1" customHeight="1">
      <c r="A21" s="155">
        <v>7</v>
      </c>
      <c r="B21" s="155">
        <v>2</v>
      </c>
      <c r="C21" s="158" t="s">
        <v>46</v>
      </c>
      <c r="D21" s="626">
        <v>0</v>
      </c>
      <c r="E21" s="228">
        <f>'Gen.Contr. Cert. of Actual Cost'!J36</f>
        <v>0</v>
      </c>
      <c r="F21" s="217"/>
      <c r="G21" s="387"/>
      <c r="H21" s="388"/>
    </row>
    <row r="22" spans="1:10" ht="23.1" customHeight="1">
      <c r="A22" s="155">
        <v>8</v>
      </c>
      <c r="B22" s="155">
        <v>2</v>
      </c>
      <c r="C22" s="158" t="s">
        <v>47</v>
      </c>
      <c r="D22" s="626">
        <v>0</v>
      </c>
      <c r="E22" s="228">
        <f>'Gen.Contr. Cert. of Actual Cost'!J37</f>
        <v>0</v>
      </c>
      <c r="F22" s="217"/>
      <c r="G22" s="387"/>
      <c r="H22" s="388"/>
    </row>
    <row r="23" spans="1:10" ht="23.1" customHeight="1">
      <c r="A23" s="155">
        <v>9</v>
      </c>
      <c r="B23" s="155">
        <v>2</v>
      </c>
      <c r="C23" s="158" t="s">
        <v>48</v>
      </c>
      <c r="D23" s="626">
        <v>0</v>
      </c>
      <c r="E23" s="228">
        <f>'Gen.Contr. Cert. of Actual Cost'!J38</f>
        <v>0</v>
      </c>
      <c r="F23" s="121"/>
      <c r="G23" s="159"/>
      <c r="H23" s="154"/>
    </row>
    <row r="24" spans="1:10" ht="23.1" customHeight="1">
      <c r="A24" s="155">
        <v>10</v>
      </c>
      <c r="B24" s="155">
        <v>2</v>
      </c>
      <c r="C24" s="158" t="s">
        <v>179</v>
      </c>
      <c r="D24" s="626">
        <v>0</v>
      </c>
      <c r="E24" s="228">
        <f>'Gen.Contr. Cert. of Actual Cost'!J39</f>
        <v>0</v>
      </c>
      <c r="F24" s="214"/>
      <c r="G24" s="159"/>
      <c r="H24" s="154"/>
    </row>
    <row r="25" spans="1:10" ht="23.1" customHeight="1">
      <c r="A25" s="155">
        <v>11</v>
      </c>
      <c r="B25" s="155">
        <v>3</v>
      </c>
      <c r="C25" s="158" t="s">
        <v>49</v>
      </c>
      <c r="D25" s="626">
        <v>0</v>
      </c>
      <c r="E25" s="228">
        <f>'Gen.Contr. Cert. of Actual Cost'!J40</f>
        <v>0</v>
      </c>
      <c r="F25" s="217"/>
      <c r="G25" s="387"/>
      <c r="H25" s="388"/>
    </row>
    <row r="26" spans="1:10" ht="23.1" customHeight="1">
      <c r="A26" s="155">
        <v>12</v>
      </c>
      <c r="B26" s="155">
        <v>3</v>
      </c>
      <c r="C26" s="158" t="s">
        <v>193</v>
      </c>
      <c r="D26" s="626">
        <v>0</v>
      </c>
      <c r="E26" s="228">
        <f>'Gen.Contr. Cert. of Actual Cost'!J41</f>
        <v>0</v>
      </c>
      <c r="F26" s="217"/>
      <c r="G26" s="387"/>
      <c r="H26" s="388"/>
    </row>
    <row r="27" spans="1:10" ht="23.1" customHeight="1">
      <c r="A27" s="155">
        <v>13</v>
      </c>
      <c r="B27" s="155">
        <v>4</v>
      </c>
      <c r="C27" s="158" t="s">
        <v>50</v>
      </c>
      <c r="D27" s="626">
        <v>0</v>
      </c>
      <c r="E27" s="228">
        <f>'Gen.Contr. Cert. of Actual Cost'!J42</f>
        <v>0</v>
      </c>
      <c r="F27" s="217"/>
      <c r="G27" s="387"/>
      <c r="H27" s="388"/>
    </row>
    <row r="28" spans="1:10" ht="23.1" customHeight="1">
      <c r="A28" s="155">
        <v>14</v>
      </c>
      <c r="B28" s="155">
        <v>4</v>
      </c>
      <c r="C28" s="158" t="s">
        <v>192</v>
      </c>
      <c r="D28" s="626">
        <v>0</v>
      </c>
      <c r="E28" s="228">
        <f>'Gen.Contr. Cert. of Actual Cost'!J43</f>
        <v>0</v>
      </c>
      <c r="F28" s="121"/>
      <c r="G28" s="161"/>
      <c r="H28" s="162"/>
    </row>
    <row r="29" spans="1:10" ht="23.1" customHeight="1">
      <c r="A29" s="155">
        <v>15</v>
      </c>
      <c r="B29" s="155">
        <v>5</v>
      </c>
      <c r="C29" s="158" t="s">
        <v>51</v>
      </c>
      <c r="D29" s="626">
        <v>0</v>
      </c>
      <c r="E29" s="228">
        <f>'Gen.Contr. Cert. of Actual Cost'!J44</f>
        <v>0</v>
      </c>
      <c r="F29" s="121"/>
      <c r="G29" s="159"/>
      <c r="H29" s="154"/>
      <c r="J29" s="163"/>
    </row>
    <row r="30" spans="1:10" ht="23.1" customHeight="1">
      <c r="A30" s="155">
        <v>16</v>
      </c>
      <c r="B30" s="155">
        <v>5</v>
      </c>
      <c r="C30" s="158" t="s">
        <v>191</v>
      </c>
      <c r="D30" s="626">
        <v>0</v>
      </c>
      <c r="E30" s="228">
        <f>'Gen.Contr. Cert. of Actual Cost'!J45</f>
        <v>0</v>
      </c>
      <c r="F30" s="217"/>
      <c r="G30" s="387"/>
      <c r="H30" s="388"/>
      <c r="J30" s="163"/>
    </row>
    <row r="31" spans="1:10" ht="23.1" customHeight="1">
      <c r="A31" s="155">
        <v>17</v>
      </c>
      <c r="B31" s="155">
        <v>6</v>
      </c>
      <c r="C31" s="158" t="s">
        <v>52</v>
      </c>
      <c r="D31" s="626">
        <v>0</v>
      </c>
      <c r="E31" s="228">
        <f>'Gen.Contr. Cert. of Actual Cost'!J46</f>
        <v>0</v>
      </c>
      <c r="F31" s="217"/>
      <c r="G31" s="387"/>
      <c r="H31" s="388"/>
    </row>
    <row r="32" spans="1:10" ht="23.1" customHeight="1">
      <c r="A32" s="155">
        <v>18</v>
      </c>
      <c r="B32" s="155">
        <v>6</v>
      </c>
      <c r="C32" s="158" t="s">
        <v>53</v>
      </c>
      <c r="D32" s="626">
        <v>0</v>
      </c>
      <c r="E32" s="228">
        <f>'Gen.Contr. Cert. of Actual Cost'!J47</f>
        <v>0</v>
      </c>
      <c r="F32" s="217"/>
      <c r="G32" s="387"/>
      <c r="H32" s="388"/>
    </row>
    <row r="33" spans="1:8" ht="23.1" customHeight="1">
      <c r="A33" s="155">
        <v>19</v>
      </c>
      <c r="B33" s="155">
        <v>6</v>
      </c>
      <c r="C33" s="158" t="s">
        <v>190</v>
      </c>
      <c r="D33" s="626">
        <v>0</v>
      </c>
      <c r="E33" s="228">
        <f>'Gen.Contr. Cert. of Actual Cost'!J48</f>
        <v>0</v>
      </c>
      <c r="F33" s="121"/>
      <c r="G33" s="161"/>
      <c r="H33" s="162"/>
    </row>
    <row r="34" spans="1:8" ht="23.1" customHeight="1">
      <c r="A34" s="155">
        <v>20</v>
      </c>
      <c r="B34" s="155">
        <v>7</v>
      </c>
      <c r="C34" s="158" t="s">
        <v>54</v>
      </c>
      <c r="D34" s="626">
        <v>0</v>
      </c>
      <c r="E34" s="228">
        <f>'Gen.Contr. Cert. of Actual Cost'!J49</f>
        <v>0</v>
      </c>
      <c r="F34" s="216"/>
      <c r="G34" s="159"/>
      <c r="H34" s="154"/>
    </row>
    <row r="35" spans="1:8" ht="23.1" customHeight="1">
      <c r="A35" s="155">
        <v>21</v>
      </c>
      <c r="B35" s="155">
        <v>7</v>
      </c>
      <c r="C35" s="158" t="s">
        <v>55</v>
      </c>
      <c r="D35" s="626">
        <v>0</v>
      </c>
      <c r="E35" s="228">
        <f>'Gen.Contr. Cert. of Actual Cost'!J50</f>
        <v>0</v>
      </c>
      <c r="F35" s="217"/>
      <c r="G35" s="387"/>
      <c r="H35" s="388"/>
    </row>
    <row r="36" spans="1:8" ht="23.1" customHeight="1">
      <c r="A36" s="155">
        <v>22</v>
      </c>
      <c r="B36" s="155">
        <v>7</v>
      </c>
      <c r="C36" s="158" t="s">
        <v>56</v>
      </c>
      <c r="D36" s="626">
        <v>0</v>
      </c>
      <c r="E36" s="228">
        <f>'Gen.Contr. Cert. of Actual Cost'!J51</f>
        <v>0</v>
      </c>
      <c r="F36" s="217"/>
      <c r="G36" s="387"/>
      <c r="H36" s="388"/>
    </row>
    <row r="37" spans="1:8" ht="23.1" customHeight="1">
      <c r="A37" s="155">
        <v>23</v>
      </c>
      <c r="B37" s="155">
        <v>7</v>
      </c>
      <c r="C37" s="158" t="s">
        <v>88</v>
      </c>
      <c r="D37" s="626">
        <v>0</v>
      </c>
      <c r="E37" s="228">
        <f>'Gen.Contr. Cert. of Actual Cost'!J52</f>
        <v>0</v>
      </c>
      <c r="F37" s="217"/>
      <c r="G37" s="387"/>
      <c r="H37" s="388"/>
    </row>
    <row r="38" spans="1:8" ht="23.1" customHeight="1">
      <c r="A38" s="155">
        <v>24</v>
      </c>
      <c r="B38" s="155">
        <v>7</v>
      </c>
      <c r="C38" s="158" t="s">
        <v>89</v>
      </c>
      <c r="D38" s="626">
        <v>0</v>
      </c>
      <c r="E38" s="228">
        <f>'Gen.Contr. Cert. of Actual Cost'!J53</f>
        <v>0</v>
      </c>
      <c r="F38" s="216"/>
      <c r="G38" s="159"/>
      <c r="H38" s="154"/>
    </row>
    <row r="39" spans="1:8" ht="23.1" customHeight="1">
      <c r="A39" s="155">
        <v>25</v>
      </c>
      <c r="B39" s="155">
        <v>7</v>
      </c>
      <c r="C39" s="158" t="s">
        <v>189</v>
      </c>
      <c r="D39" s="626">
        <v>0</v>
      </c>
      <c r="E39" s="228">
        <f>'Gen.Contr. Cert. of Actual Cost'!J54</f>
        <v>0</v>
      </c>
      <c r="F39" s="121"/>
      <c r="G39" s="161"/>
      <c r="H39" s="162"/>
    </row>
    <row r="40" spans="1:8" ht="23.1" customHeight="1">
      <c r="A40" s="155">
        <v>26</v>
      </c>
      <c r="B40" s="155">
        <v>8</v>
      </c>
      <c r="C40" s="158" t="s">
        <v>57</v>
      </c>
      <c r="D40" s="626">
        <v>0</v>
      </c>
      <c r="E40" s="228">
        <f>'Gen.Contr. Cert. of Actual Cost'!J55</f>
        <v>0</v>
      </c>
      <c r="F40" s="217"/>
      <c r="G40" s="387"/>
      <c r="H40" s="388"/>
    </row>
    <row r="41" spans="1:8" ht="23.1" customHeight="1">
      <c r="A41" s="155">
        <v>27</v>
      </c>
      <c r="B41" s="155">
        <v>8</v>
      </c>
      <c r="C41" s="158" t="s">
        <v>58</v>
      </c>
      <c r="D41" s="626">
        <v>0</v>
      </c>
      <c r="E41" s="228">
        <f>'Gen.Contr. Cert. of Actual Cost'!J56</f>
        <v>0</v>
      </c>
      <c r="F41" s="217"/>
      <c r="G41" s="387"/>
      <c r="H41" s="388"/>
    </row>
    <row r="42" spans="1:8" ht="23.1" customHeight="1">
      <c r="A42" s="155">
        <v>28</v>
      </c>
      <c r="B42" s="155">
        <v>8</v>
      </c>
      <c r="C42" s="158" t="s">
        <v>188</v>
      </c>
      <c r="D42" s="626">
        <v>0</v>
      </c>
      <c r="E42" s="228">
        <f>'Gen.Contr. Cert. of Actual Cost'!J57</f>
        <v>0</v>
      </c>
      <c r="F42" s="217"/>
      <c r="G42" s="387"/>
      <c r="H42" s="388"/>
    </row>
    <row r="43" spans="1:8" ht="23.1" customHeight="1">
      <c r="A43" s="155">
        <v>29</v>
      </c>
      <c r="B43" s="155">
        <v>9</v>
      </c>
      <c r="C43" s="158" t="s">
        <v>59</v>
      </c>
      <c r="D43" s="626">
        <v>0</v>
      </c>
      <c r="E43" s="228">
        <f>'Gen.Contr. Cert. of Actual Cost'!J58</f>
        <v>0</v>
      </c>
      <c r="F43" s="216"/>
      <c r="G43" s="159"/>
      <c r="H43" s="154"/>
    </row>
    <row r="44" spans="1:8" ht="23.1" customHeight="1">
      <c r="A44" s="155">
        <v>30</v>
      </c>
      <c r="B44" s="155">
        <v>9</v>
      </c>
      <c r="C44" s="158" t="s">
        <v>60</v>
      </c>
      <c r="D44" s="626">
        <v>0</v>
      </c>
      <c r="E44" s="228">
        <f>'Gen.Contr. Cert. of Actual Cost'!J59</f>
        <v>0</v>
      </c>
      <c r="F44" s="216"/>
      <c r="G44" s="159"/>
      <c r="H44" s="154"/>
    </row>
    <row r="45" spans="1:8" ht="23.1" customHeight="1">
      <c r="A45" s="155">
        <v>31</v>
      </c>
      <c r="B45" s="155">
        <v>9</v>
      </c>
      <c r="C45" s="158" t="s">
        <v>61</v>
      </c>
      <c r="D45" s="626">
        <v>0</v>
      </c>
      <c r="E45" s="228">
        <f>'Gen.Contr. Cert. of Actual Cost'!J60</f>
        <v>0</v>
      </c>
      <c r="F45" s="217"/>
      <c r="G45" s="387"/>
      <c r="H45" s="388"/>
    </row>
    <row r="46" spans="1:8" ht="23.1" customHeight="1">
      <c r="A46" s="155">
        <v>32</v>
      </c>
      <c r="B46" s="155">
        <v>9</v>
      </c>
      <c r="C46" s="158" t="s">
        <v>90</v>
      </c>
      <c r="D46" s="626">
        <v>0</v>
      </c>
      <c r="E46" s="228">
        <f>'Gen.Contr. Cert. of Actual Cost'!J61</f>
        <v>0</v>
      </c>
      <c r="F46" s="217"/>
      <c r="G46" s="387"/>
      <c r="H46" s="388"/>
    </row>
    <row r="47" spans="1:8" ht="23.1" customHeight="1">
      <c r="A47" s="155">
        <v>33</v>
      </c>
      <c r="B47" s="155">
        <v>9</v>
      </c>
      <c r="C47" s="158" t="s">
        <v>123</v>
      </c>
      <c r="D47" s="626">
        <v>0</v>
      </c>
      <c r="E47" s="228">
        <f>'Gen.Contr. Cert. of Actual Cost'!J62</f>
        <v>0</v>
      </c>
      <c r="F47" s="217"/>
      <c r="G47" s="387"/>
      <c r="H47" s="388"/>
    </row>
    <row r="48" spans="1:8" ht="23.1" customHeight="1">
      <c r="A48" s="155">
        <v>34</v>
      </c>
      <c r="B48" s="155">
        <v>9</v>
      </c>
      <c r="C48" s="158" t="s">
        <v>62</v>
      </c>
      <c r="D48" s="626">
        <v>0</v>
      </c>
      <c r="E48" s="228">
        <f>'Gen.Contr. Cert. of Actual Cost'!J63</f>
        <v>0</v>
      </c>
      <c r="F48" s="216"/>
      <c r="G48" s="159"/>
      <c r="H48" s="154"/>
    </row>
    <row r="49" spans="1:9" ht="23.1" customHeight="1">
      <c r="A49" s="155">
        <v>35</v>
      </c>
      <c r="B49" s="155">
        <v>9</v>
      </c>
      <c r="C49" s="158" t="s">
        <v>63</v>
      </c>
      <c r="D49" s="626">
        <v>0</v>
      </c>
      <c r="E49" s="228">
        <f>'Gen.Contr. Cert. of Actual Cost'!J64</f>
        <v>0</v>
      </c>
      <c r="F49" s="217"/>
      <c r="G49" s="159"/>
      <c r="H49" s="154"/>
    </row>
    <row r="50" spans="1:9" ht="23.1" customHeight="1">
      <c r="A50" s="155">
        <v>36</v>
      </c>
      <c r="B50" s="155">
        <v>9</v>
      </c>
      <c r="C50" s="158" t="s">
        <v>187</v>
      </c>
      <c r="D50" s="626">
        <v>0</v>
      </c>
      <c r="E50" s="228">
        <f>'Gen.Contr. Cert. of Actual Cost'!J65</f>
        <v>0</v>
      </c>
      <c r="F50" s="217"/>
      <c r="G50" s="161"/>
      <c r="H50" s="162"/>
    </row>
    <row r="51" spans="1:9" ht="23.1" customHeight="1">
      <c r="A51" s="155">
        <v>37</v>
      </c>
      <c r="B51" s="155">
        <v>10</v>
      </c>
      <c r="C51" s="158" t="s">
        <v>64</v>
      </c>
      <c r="D51" s="626">
        <v>0</v>
      </c>
      <c r="E51" s="228">
        <f>'Gen.Contr. Cert. of Actual Cost'!J66</f>
        <v>0</v>
      </c>
      <c r="F51" s="217"/>
      <c r="G51" s="159"/>
      <c r="H51" s="154"/>
    </row>
    <row r="52" spans="1:9" ht="23.1" customHeight="1">
      <c r="A52" s="155">
        <v>38</v>
      </c>
      <c r="B52" s="155">
        <v>10</v>
      </c>
      <c r="C52" s="158" t="s">
        <v>65</v>
      </c>
      <c r="D52" s="626">
        <v>0</v>
      </c>
      <c r="E52" s="228">
        <f>'Gen.Contr. Cert. of Actual Cost'!J67</f>
        <v>0</v>
      </c>
      <c r="F52" s="216"/>
      <c r="G52" s="159"/>
      <c r="H52" s="154"/>
    </row>
    <row r="53" spans="1:9" ht="23.1" customHeight="1">
      <c r="A53" s="155">
        <v>39</v>
      </c>
      <c r="B53" s="155">
        <v>10</v>
      </c>
      <c r="C53" s="158" t="s">
        <v>186</v>
      </c>
      <c r="D53" s="626">
        <v>0</v>
      </c>
      <c r="E53" s="228">
        <f>'Gen.Contr. Cert. of Actual Cost'!J68</f>
        <v>0</v>
      </c>
      <c r="F53" s="121"/>
      <c r="G53" s="161"/>
      <c r="H53" s="162"/>
    </row>
    <row r="54" spans="1:9" ht="23.1" customHeight="1">
      <c r="A54" s="155">
        <v>40</v>
      </c>
      <c r="B54" s="155">
        <v>11</v>
      </c>
      <c r="C54" s="158" t="s">
        <v>91</v>
      </c>
      <c r="D54" s="626">
        <v>0</v>
      </c>
      <c r="E54" s="228">
        <f>'Gen.Contr. Cert. of Actual Cost'!J69</f>
        <v>0</v>
      </c>
      <c r="F54" s="217"/>
      <c r="G54" s="159"/>
      <c r="H54" s="154"/>
    </row>
    <row r="55" spans="1:9" ht="23.1" customHeight="1">
      <c r="A55" s="155">
        <v>41</v>
      </c>
      <c r="B55" s="155">
        <v>11</v>
      </c>
      <c r="C55" s="158" t="s">
        <v>66</v>
      </c>
      <c r="D55" s="626">
        <v>0</v>
      </c>
      <c r="E55" s="228">
        <f>'Gen.Contr. Cert. of Actual Cost'!J70</f>
        <v>0</v>
      </c>
      <c r="F55" s="217"/>
      <c r="G55" s="159"/>
      <c r="H55" s="154"/>
    </row>
    <row r="56" spans="1:9" ht="23.1" customHeight="1">
      <c r="A56" s="155">
        <v>42</v>
      </c>
      <c r="B56" s="155">
        <v>11</v>
      </c>
      <c r="C56" s="158" t="s">
        <v>67</v>
      </c>
      <c r="D56" s="626">
        <v>0</v>
      </c>
      <c r="E56" s="228">
        <f>'Gen.Contr. Cert. of Actual Cost'!J71</f>
        <v>0</v>
      </c>
      <c r="F56" s="217"/>
      <c r="G56" s="159"/>
      <c r="H56" s="154"/>
    </row>
    <row r="57" spans="1:9" ht="23.1" customHeight="1">
      <c r="A57" s="155">
        <v>43</v>
      </c>
      <c r="B57" s="155">
        <v>11</v>
      </c>
      <c r="C57" s="158" t="s">
        <v>185</v>
      </c>
      <c r="D57" s="626">
        <v>0</v>
      </c>
      <c r="E57" s="228">
        <f>'Gen.Contr. Cert. of Actual Cost'!J72</f>
        <v>0</v>
      </c>
      <c r="F57" s="121"/>
      <c r="G57" s="161"/>
      <c r="H57" s="162"/>
    </row>
    <row r="58" spans="1:9" ht="23.1" customHeight="1">
      <c r="A58" s="155">
        <v>44</v>
      </c>
      <c r="B58" s="155">
        <v>12</v>
      </c>
      <c r="C58" s="158" t="s">
        <v>68</v>
      </c>
      <c r="D58" s="626">
        <v>0</v>
      </c>
      <c r="E58" s="228">
        <f>'Gen.Contr. Cert. of Actual Cost'!J73</f>
        <v>0</v>
      </c>
      <c r="F58" s="164"/>
      <c r="G58" s="164"/>
      <c r="H58" s="165"/>
      <c r="I58" s="66"/>
    </row>
    <row r="59" spans="1:9" ht="23.1" customHeight="1">
      <c r="A59" s="155">
        <v>45</v>
      </c>
      <c r="B59" s="155">
        <v>12</v>
      </c>
      <c r="C59" s="158" t="s">
        <v>184</v>
      </c>
      <c r="D59" s="626">
        <v>0</v>
      </c>
      <c r="E59" s="228">
        <f>'Gen.Contr. Cert. of Actual Cost'!J74</f>
        <v>0</v>
      </c>
      <c r="F59" s="217"/>
      <c r="G59" s="164"/>
      <c r="H59" s="165"/>
      <c r="I59" s="66"/>
    </row>
    <row r="60" spans="1:9" ht="23.1" customHeight="1">
      <c r="A60" s="155">
        <v>46</v>
      </c>
      <c r="B60" s="155">
        <v>13</v>
      </c>
      <c r="C60" s="158" t="s">
        <v>92</v>
      </c>
      <c r="D60" s="626">
        <v>0</v>
      </c>
      <c r="E60" s="228">
        <f>'Gen.Contr. Cert. of Actual Cost'!J75</f>
        <v>0</v>
      </c>
      <c r="F60" s="217"/>
      <c r="G60" s="153"/>
      <c r="H60" s="166"/>
    </row>
    <row r="61" spans="1:9" ht="23.1" customHeight="1">
      <c r="A61" s="155">
        <v>47</v>
      </c>
      <c r="B61" s="155">
        <v>13</v>
      </c>
      <c r="C61" s="158" t="s">
        <v>183</v>
      </c>
      <c r="D61" s="626">
        <v>0</v>
      </c>
      <c r="E61" s="228">
        <f>'Gen.Contr. Cert. of Actual Cost'!J76</f>
        <v>0</v>
      </c>
      <c r="F61" s="217"/>
      <c r="G61" s="153"/>
      <c r="H61" s="166"/>
    </row>
    <row r="62" spans="1:9" ht="23.1" customHeight="1">
      <c r="A62" s="155">
        <v>48</v>
      </c>
      <c r="B62" s="155">
        <v>14</v>
      </c>
      <c r="C62" s="158" t="s">
        <v>69</v>
      </c>
      <c r="D62" s="626">
        <v>0</v>
      </c>
      <c r="E62" s="228">
        <f>'Gen.Contr. Cert. of Actual Cost'!J77</f>
        <v>0</v>
      </c>
      <c r="F62" s="153"/>
      <c r="G62" s="153"/>
      <c r="H62" s="166"/>
    </row>
    <row r="63" spans="1:9" ht="23.1" customHeight="1">
      <c r="A63" s="155">
        <v>49</v>
      </c>
      <c r="B63" s="155">
        <v>14</v>
      </c>
      <c r="C63" s="158" t="s">
        <v>182</v>
      </c>
      <c r="D63" s="626">
        <v>0</v>
      </c>
      <c r="E63" s="228">
        <f>'Gen.Contr. Cert. of Actual Cost'!J78</f>
        <v>0</v>
      </c>
      <c r="F63" s="153"/>
      <c r="G63" s="153"/>
      <c r="H63" s="166"/>
    </row>
    <row r="64" spans="1:9" ht="23.1" customHeight="1">
      <c r="A64" s="155">
        <v>50</v>
      </c>
      <c r="B64" s="155">
        <v>15</v>
      </c>
      <c r="C64" s="158" t="s">
        <v>70</v>
      </c>
      <c r="D64" s="626">
        <v>0</v>
      </c>
      <c r="E64" s="228">
        <f>'Gen.Contr. Cert. of Actual Cost'!J79</f>
        <v>0</v>
      </c>
      <c r="F64" s="217"/>
      <c r="G64" s="153"/>
      <c r="H64" s="166"/>
    </row>
    <row r="65" spans="1:13" ht="23.1" customHeight="1">
      <c r="A65" s="155">
        <v>51</v>
      </c>
      <c r="B65" s="155">
        <v>15</v>
      </c>
      <c r="C65" s="158" t="s">
        <v>71</v>
      </c>
      <c r="D65" s="626">
        <v>0</v>
      </c>
      <c r="E65" s="228">
        <f>'Gen.Contr. Cert. of Actual Cost'!J80</f>
        <v>0</v>
      </c>
      <c r="F65" s="217"/>
      <c r="H65" s="160"/>
      <c r="K65" s="606"/>
    </row>
    <row r="66" spans="1:13" ht="23.1" customHeight="1">
      <c r="A66" s="155">
        <v>52</v>
      </c>
      <c r="B66" s="155">
        <v>15</v>
      </c>
      <c r="C66" s="158" t="s">
        <v>72</v>
      </c>
      <c r="D66" s="626">
        <v>0</v>
      </c>
      <c r="E66" s="228">
        <f>'Gen.Contr. Cert. of Actual Cost'!J81</f>
        <v>0</v>
      </c>
      <c r="F66" s="217"/>
      <c r="G66" s="153"/>
      <c r="H66" s="160"/>
      <c r="I66" s="764"/>
      <c r="J66" s="765"/>
      <c r="K66" s="607"/>
    </row>
    <row r="67" spans="1:13" ht="23.1" customHeight="1">
      <c r="A67" s="155">
        <v>53</v>
      </c>
      <c r="B67" s="155">
        <v>15</v>
      </c>
      <c r="C67" s="158" t="s">
        <v>73</v>
      </c>
      <c r="D67" s="626">
        <v>0</v>
      </c>
      <c r="E67" s="228">
        <f>'Gen.Contr. Cert. of Actual Cost'!J82</f>
        <v>0</v>
      </c>
      <c r="F67" s="211"/>
      <c r="G67" s="164"/>
      <c r="H67" s="165"/>
      <c r="I67" s="249"/>
      <c r="J67" s="250"/>
    </row>
    <row r="68" spans="1:13" ht="23.1" customHeight="1">
      <c r="A68" s="155">
        <v>54</v>
      </c>
      <c r="B68" s="155">
        <v>15</v>
      </c>
      <c r="C68" s="158" t="s">
        <v>181</v>
      </c>
      <c r="D68" s="626">
        <v>0</v>
      </c>
      <c r="E68" s="228">
        <f>'Gen.Contr. Cert. of Actual Cost'!J83</f>
        <v>0</v>
      </c>
      <c r="F68" s="395" t="s">
        <v>98</v>
      </c>
      <c r="G68" s="395" t="s">
        <v>99</v>
      </c>
      <c r="H68" s="167" t="s">
        <v>100</v>
      </c>
      <c r="I68" s="249"/>
      <c r="J68" s="251"/>
      <c r="K68" s="253"/>
    </row>
    <row r="69" spans="1:13" ht="23.1" customHeight="1">
      <c r="A69" s="155">
        <v>55</v>
      </c>
      <c r="B69" s="155">
        <v>16</v>
      </c>
      <c r="C69" s="158" t="s">
        <v>74</v>
      </c>
      <c r="D69" s="626">
        <v>0</v>
      </c>
      <c r="E69" s="228">
        <f>'Gen.Contr. Cert. of Actual Cost'!J84</f>
        <v>0</v>
      </c>
      <c r="F69" s="770" t="s">
        <v>551</v>
      </c>
      <c r="G69" s="393" t="s">
        <v>10</v>
      </c>
      <c r="H69" s="772" t="s">
        <v>16</v>
      </c>
      <c r="I69" s="247"/>
      <c r="J69" s="252"/>
      <c r="K69" s="253"/>
    </row>
    <row r="70" spans="1:13" ht="23.1" customHeight="1">
      <c r="A70" s="155">
        <v>56</v>
      </c>
      <c r="B70" s="155">
        <v>16</v>
      </c>
      <c r="C70" s="158" t="s">
        <v>180</v>
      </c>
      <c r="D70" s="626">
        <v>0</v>
      </c>
      <c r="E70" s="228">
        <f>'Gen.Contr. Cert. of Actual Cost'!J85</f>
        <v>0</v>
      </c>
      <c r="F70" s="771"/>
      <c r="G70" s="394" t="s">
        <v>554</v>
      </c>
      <c r="H70" s="773"/>
    </row>
    <row r="71" spans="1:13" ht="23.1" customHeight="1">
      <c r="A71" s="155">
        <v>57</v>
      </c>
      <c r="B71" s="65"/>
      <c r="C71" s="168" t="s">
        <v>135</v>
      </c>
      <c r="D71" s="185">
        <f>SUM(D15:D70)</f>
        <v>0</v>
      </c>
      <c r="E71" s="229">
        <f>SUM(E15:E70)</f>
        <v>0</v>
      </c>
      <c r="F71" s="389">
        <f>D71</f>
        <v>0</v>
      </c>
      <c r="G71" s="389">
        <f>F71-E71</f>
        <v>0</v>
      </c>
      <c r="H71" s="389"/>
      <c r="I71" s="764"/>
      <c r="J71" s="765"/>
    </row>
    <row r="72" spans="1:13" ht="23.1" customHeight="1">
      <c r="A72" s="155">
        <v>58</v>
      </c>
      <c r="B72" s="65"/>
      <c r="C72" s="605" t="s">
        <v>101</v>
      </c>
      <c r="D72" s="228">
        <v>0</v>
      </c>
      <c r="E72" s="228">
        <f>'Gen.Contr. Cert. of Actual Cost'!J87</f>
        <v>0</v>
      </c>
      <c r="F72" s="228">
        <f>D72</f>
        <v>0</v>
      </c>
      <c r="G72" s="228">
        <f>F72-E72</f>
        <v>0</v>
      </c>
      <c r="H72" s="396"/>
      <c r="I72" s="768"/>
      <c r="J72" s="769"/>
      <c r="K72" s="169"/>
    </row>
    <row r="73" spans="1:13" ht="23.1" customHeight="1">
      <c r="A73" s="155">
        <v>59</v>
      </c>
      <c r="B73" s="65"/>
      <c r="C73" s="168" t="s">
        <v>369</v>
      </c>
      <c r="D73" s="185">
        <f>D71+D72</f>
        <v>0</v>
      </c>
      <c r="E73" s="185">
        <f>E71+E72</f>
        <v>0</v>
      </c>
      <c r="F73" s="185">
        <f>F71+F72</f>
        <v>0</v>
      </c>
      <c r="G73" s="185"/>
      <c r="H73" s="185"/>
      <c r="K73" s="169"/>
    </row>
    <row r="74" spans="1:13" ht="23.1" customHeight="1">
      <c r="A74" s="155">
        <v>60</v>
      </c>
      <c r="B74" s="65"/>
      <c r="C74" s="158" t="s">
        <v>602</v>
      </c>
      <c r="D74" s="609">
        <v>0</v>
      </c>
      <c r="E74" s="610">
        <f>'Gen.Contr. Cert. of Actual Cost'!J89</f>
        <v>0</v>
      </c>
      <c r="F74" s="610">
        <f>D74</f>
        <v>0</v>
      </c>
      <c r="G74" s="675">
        <f>F74-E74</f>
        <v>0</v>
      </c>
      <c r="H74" s="390"/>
    </row>
    <row r="75" spans="1:13" ht="23.1" customHeight="1">
      <c r="A75" s="155">
        <v>61</v>
      </c>
      <c r="B75" s="65"/>
      <c r="C75" s="168" t="s">
        <v>370</v>
      </c>
      <c r="D75" s="185">
        <f>D73+D74</f>
        <v>0</v>
      </c>
      <c r="E75" s="185">
        <f>E73+E74</f>
        <v>0</v>
      </c>
      <c r="F75" s="185">
        <f>F73+F74</f>
        <v>0</v>
      </c>
      <c r="G75" s="185"/>
      <c r="H75" s="155"/>
    </row>
    <row r="76" spans="1:13" ht="23.1" customHeight="1">
      <c r="A76" s="155">
        <v>62</v>
      </c>
      <c r="B76" s="65"/>
      <c r="C76" s="158" t="s">
        <v>603</v>
      </c>
      <c r="D76" s="609">
        <v>0</v>
      </c>
      <c r="E76" s="610">
        <f>'Gen.Contr. Cert. of Actual Cost'!J91</f>
        <v>0</v>
      </c>
      <c r="F76" s="610">
        <f>D76</f>
        <v>0</v>
      </c>
      <c r="G76" s="675">
        <f>F76-E76</f>
        <v>0</v>
      </c>
      <c r="H76" s="155"/>
    </row>
    <row r="77" spans="1:13" ht="23.1" customHeight="1">
      <c r="A77" s="155">
        <v>63</v>
      </c>
      <c r="B77" s="65"/>
      <c r="C77" s="158" t="s">
        <v>604</v>
      </c>
      <c r="D77" s="609">
        <v>0</v>
      </c>
      <c r="E77" s="610">
        <f>'Gen.Contr. Cert. of Actual Cost'!J92</f>
        <v>0</v>
      </c>
      <c r="F77" s="610">
        <f>D77</f>
        <v>0</v>
      </c>
      <c r="G77" s="675">
        <f>F77-E77</f>
        <v>0</v>
      </c>
      <c r="H77" s="155"/>
    </row>
    <row r="78" spans="1:13" ht="23.1" customHeight="1">
      <c r="A78" s="65">
        <v>64</v>
      </c>
      <c r="B78" s="65"/>
      <c r="C78" s="168" t="s">
        <v>77</v>
      </c>
      <c r="D78" s="185">
        <f>D75+D76+D77</f>
        <v>0</v>
      </c>
      <c r="E78" s="185">
        <f>E75+E76+E77</f>
        <v>0</v>
      </c>
      <c r="F78" s="185">
        <f>F75+F76+F77</f>
        <v>0</v>
      </c>
      <c r="G78" s="185"/>
      <c r="H78" s="155"/>
      <c r="I78" s="170"/>
    </row>
    <row r="79" spans="1:13" ht="23.1" customHeight="1">
      <c r="A79" s="65">
        <v>65</v>
      </c>
      <c r="B79" s="65"/>
      <c r="C79" s="171" t="s">
        <v>17</v>
      </c>
      <c r="D79" s="611">
        <v>0</v>
      </c>
      <c r="E79" s="612">
        <f>'Gen.Contr. Cert. of Actual Cost'!J94</f>
        <v>0</v>
      </c>
      <c r="F79" s="611">
        <f>E79</f>
        <v>0</v>
      </c>
      <c r="G79" s="675">
        <f>F79-E79</f>
        <v>0</v>
      </c>
      <c r="H79" s="155"/>
      <c r="M79" s="423">
        <f>E79-D79</f>
        <v>0</v>
      </c>
    </row>
    <row r="80" spans="1:13" ht="23.1" customHeight="1">
      <c r="A80" s="65">
        <v>66</v>
      </c>
      <c r="B80" s="65"/>
      <c r="C80" s="218" t="s">
        <v>402</v>
      </c>
      <c r="D80" s="613"/>
      <c r="E80" s="612"/>
      <c r="F80" s="611">
        <v>0</v>
      </c>
      <c r="G80" s="675">
        <f>F80-E80</f>
        <v>0</v>
      </c>
      <c r="H80" s="155"/>
    </row>
    <row r="81" spans="1:11" ht="23.1" customHeight="1" thickBot="1">
      <c r="A81" s="221">
        <v>67</v>
      </c>
      <c r="B81" s="221"/>
      <c r="C81" s="222" t="s">
        <v>136</v>
      </c>
      <c r="D81" s="681">
        <f>D78+D79</f>
        <v>0</v>
      </c>
      <c r="E81" s="682">
        <f>+SUM(E78:E80)</f>
        <v>0</v>
      </c>
      <c r="F81" s="682">
        <f>+SUM(F78:F80)</f>
        <v>0</v>
      </c>
      <c r="G81" s="682">
        <f>+SUM(G78:G80)</f>
        <v>0</v>
      </c>
      <c r="H81" s="392"/>
      <c r="K81" s="170"/>
    </row>
    <row r="82" spans="1:11" s="66" customFormat="1" ht="23.1" customHeight="1" thickTop="1">
      <c r="A82" s="220" t="s">
        <v>93</v>
      </c>
      <c r="B82" s="220" t="s">
        <v>94</v>
      </c>
      <c r="C82" s="220" t="s">
        <v>95</v>
      </c>
      <c r="D82" s="219" t="s">
        <v>96</v>
      </c>
      <c r="E82" s="219" t="s">
        <v>97</v>
      </c>
      <c r="F82" s="391" t="s">
        <v>98</v>
      </c>
      <c r="G82" s="391" t="s">
        <v>99</v>
      </c>
      <c r="H82" s="391"/>
    </row>
    <row r="83" spans="1:11" ht="23.1" customHeight="1">
      <c r="A83" s="172"/>
      <c r="B83" s="143"/>
      <c r="C83" s="143"/>
      <c r="D83" s="173"/>
      <c r="E83" s="173"/>
      <c r="F83" s="215" t="s">
        <v>1</v>
      </c>
      <c r="G83" s="152"/>
      <c r="H83" s="174"/>
      <c r="I83" s="170"/>
    </row>
    <row r="84" spans="1:11" s="144" customFormat="1" ht="23.1" customHeight="1">
      <c r="A84" s="150"/>
      <c r="B84" s="143"/>
      <c r="C84" s="766" t="s">
        <v>403</v>
      </c>
      <c r="D84" s="767"/>
      <c r="E84" s="767"/>
      <c r="F84" s="673">
        <f>D78</f>
        <v>0</v>
      </c>
      <c r="G84" s="152"/>
      <c r="H84" s="160"/>
    </row>
    <row r="85" spans="1:11" s="144" customFormat="1" ht="23.1" customHeight="1">
      <c r="A85" s="150"/>
      <c r="B85" s="143"/>
      <c r="C85" s="766" t="s">
        <v>425</v>
      </c>
      <c r="D85" s="767"/>
      <c r="E85" s="767"/>
      <c r="F85" s="608">
        <f>SUM(F79:F80)</f>
        <v>0</v>
      </c>
      <c r="G85" s="152"/>
      <c r="H85" s="160"/>
    </row>
    <row r="86" spans="1:11" s="144" customFormat="1" ht="23.1" customHeight="1" thickBot="1">
      <c r="A86" s="223"/>
      <c r="B86" s="224"/>
      <c r="C86" s="774" t="s">
        <v>404</v>
      </c>
      <c r="D86" s="775"/>
      <c r="E86" s="775"/>
      <c r="F86" s="674">
        <f>SUM(F84:F85)</f>
        <v>0</v>
      </c>
      <c r="G86" s="225"/>
      <c r="H86" s="226"/>
    </row>
    <row r="87" spans="1:11" s="144" customFormat="1" ht="23.1" customHeight="1" thickTop="1">
      <c r="A87" s="143"/>
      <c r="B87" s="143"/>
      <c r="C87" s="776"/>
      <c r="D87" s="777"/>
      <c r="E87" s="777"/>
      <c r="F87" s="215"/>
      <c r="G87" s="152"/>
    </row>
    <row r="88" spans="1:11" s="144" customFormat="1" ht="23.1" customHeight="1">
      <c r="A88" s="143"/>
      <c r="B88" s="143"/>
      <c r="C88" s="763" t="s">
        <v>690</v>
      </c>
      <c r="D88" s="763"/>
      <c r="E88" s="763"/>
      <c r="F88" s="763"/>
      <c r="G88" s="152"/>
    </row>
    <row r="89" spans="1:11" s="144" customFormat="1" ht="23.1" customHeight="1">
      <c r="A89" s="143"/>
      <c r="B89" s="143"/>
      <c r="C89" s="408"/>
      <c r="D89" s="409"/>
      <c r="E89" s="409"/>
      <c r="F89" s="215"/>
      <c r="G89" s="152"/>
    </row>
    <row r="90" spans="1:11" s="144" customFormat="1" ht="23.1" customHeight="1">
      <c r="A90" s="143"/>
      <c r="B90" s="143"/>
      <c r="C90" s="408"/>
      <c r="D90" s="409"/>
      <c r="E90" s="409"/>
      <c r="F90" s="215"/>
      <c r="G90" s="152"/>
    </row>
    <row r="91" spans="1:11" s="144" customFormat="1" ht="23.1" customHeight="1">
      <c r="A91" s="143"/>
      <c r="B91" s="143"/>
      <c r="C91" s="408"/>
      <c r="D91" s="409"/>
      <c r="E91" s="409"/>
      <c r="F91" s="215"/>
      <c r="G91" s="152"/>
    </row>
    <row r="92" spans="1:11" s="144" customFormat="1" ht="23.1" customHeight="1">
      <c r="A92" s="143"/>
      <c r="B92" s="143"/>
      <c r="C92" s="408"/>
      <c r="D92" s="409"/>
      <c r="E92" s="409"/>
      <c r="F92" s="215"/>
      <c r="G92" s="152"/>
    </row>
    <row r="93" spans="1:11" s="144" customFormat="1" ht="23.1" customHeight="1">
      <c r="A93" s="143"/>
      <c r="B93" s="143"/>
      <c r="C93" s="408"/>
      <c r="D93" s="409"/>
      <c r="E93" s="409"/>
      <c r="F93" s="215"/>
      <c r="G93" s="152"/>
    </row>
    <row r="94" spans="1:11" s="144" customFormat="1" ht="23.1" customHeight="1">
      <c r="A94" s="143"/>
      <c r="B94" s="143"/>
      <c r="C94" s="408"/>
      <c r="D94" s="409"/>
      <c r="E94" s="409"/>
      <c r="F94" s="215"/>
      <c r="G94" s="152"/>
    </row>
    <row r="97" spans="1:9">
      <c r="A97" s="171"/>
      <c r="B97" s="171"/>
      <c r="C97" s="171"/>
      <c r="D97" s="175"/>
      <c r="E97" s="152"/>
      <c r="F97" s="180"/>
      <c r="G97" s="180"/>
      <c r="H97" s="180"/>
      <c r="I97" s="173"/>
    </row>
    <row r="98" spans="1:9" ht="22.5" customHeight="1">
      <c r="A98" s="176" t="s">
        <v>580</v>
      </c>
      <c r="B98" s="177"/>
      <c r="C98" s="177"/>
      <c r="D98" s="178" t="s">
        <v>7</v>
      </c>
      <c r="E98" s="144"/>
      <c r="F98" s="176" t="s">
        <v>581</v>
      </c>
      <c r="G98" s="176"/>
      <c r="H98" s="411" t="s">
        <v>7</v>
      </c>
      <c r="I98" s="412"/>
    </row>
    <row r="99" spans="1:9" ht="22.5" customHeight="1">
      <c r="A99" s="179" t="s">
        <v>582</v>
      </c>
      <c r="B99" s="144"/>
      <c r="C99" s="144"/>
      <c r="F99" s="410" t="s">
        <v>689</v>
      </c>
    </row>
    <row r="100" spans="1:9" ht="22.5" customHeight="1">
      <c r="A100" s="179"/>
      <c r="B100" s="144"/>
      <c r="C100" s="144"/>
      <c r="E100" s="178"/>
    </row>
    <row r="101" spans="1:9" ht="22.5" customHeight="1">
      <c r="A101" s="179"/>
      <c r="B101" s="144"/>
      <c r="C101" s="144"/>
      <c r="E101" s="178"/>
    </row>
    <row r="102" spans="1:9">
      <c r="A102" s="179"/>
      <c r="B102" s="179"/>
      <c r="C102" s="179"/>
      <c r="F102" s="153"/>
      <c r="G102" s="152"/>
      <c r="H102" s="66"/>
    </row>
    <row r="103" spans="1:9">
      <c r="A103" s="179"/>
      <c r="B103" s="179"/>
      <c r="C103" s="179"/>
      <c r="F103" s="153"/>
      <c r="G103" s="152"/>
      <c r="H103" s="66"/>
    </row>
    <row r="104" spans="1:9">
      <c r="D104" s="64"/>
      <c r="E104" s="173"/>
      <c r="F104" s="153"/>
      <c r="G104" s="152"/>
      <c r="H104" s="66"/>
    </row>
    <row r="105" spans="1:9">
      <c r="D105" s="64"/>
      <c r="E105" s="64"/>
      <c r="F105" s="153"/>
      <c r="G105" s="152"/>
      <c r="H105" s="66"/>
    </row>
    <row r="106" spans="1:9" ht="20.100000000000001" customHeight="1">
      <c r="C106" s="181"/>
      <c r="D106" s="173"/>
      <c r="E106" s="173"/>
      <c r="F106" s="153"/>
      <c r="G106" s="152"/>
      <c r="H106" s="144"/>
    </row>
    <row r="109" spans="1:9">
      <c r="B109" s="143"/>
      <c r="C109" s="143"/>
    </row>
    <row r="110" spans="1:9">
      <c r="A110" s="183"/>
      <c r="B110" s="143"/>
      <c r="C110" s="143"/>
    </row>
    <row r="114" spans="1:2">
      <c r="A114" s="182"/>
      <c r="B114" s="182"/>
    </row>
    <row r="201" spans="4:4" ht="18.149999999999999" customHeight="1">
      <c r="D201" s="146"/>
    </row>
    <row r="202" spans="4:4" ht="18.149999999999999" customHeight="1">
      <c r="D202" s="146"/>
    </row>
    <row r="203" spans="4:4" ht="18.149999999999999" customHeight="1">
      <c r="D203" s="146"/>
    </row>
    <row r="204" spans="4:4" ht="18.149999999999999" customHeight="1">
      <c r="D204" s="146"/>
    </row>
    <row r="205" spans="4:4" ht="18.149999999999999" customHeight="1">
      <c r="D205" s="146"/>
    </row>
    <row r="206" spans="4:4" ht="18.149999999999999" customHeight="1">
      <c r="D206" s="146"/>
    </row>
    <row r="207" spans="4:4" ht="18.149999999999999" customHeight="1">
      <c r="D207" s="146"/>
    </row>
    <row r="208" spans="4:4" ht="18.149999999999999" customHeight="1">
      <c r="D208" s="146"/>
    </row>
    <row r="209" spans="4:4" ht="18.149999999999999" customHeight="1">
      <c r="D209" s="146"/>
    </row>
    <row r="210" spans="4:4" ht="18.149999999999999" customHeight="1">
      <c r="D210" s="146"/>
    </row>
    <row r="211" spans="4:4" ht="18.149999999999999" customHeight="1">
      <c r="D211" s="146"/>
    </row>
    <row r="212" spans="4:4" ht="18.149999999999999" customHeight="1">
      <c r="D212" s="146"/>
    </row>
    <row r="213" spans="4:4" ht="18.149999999999999" customHeight="1">
      <c r="D213" s="146"/>
    </row>
    <row r="214" spans="4:4" ht="18.149999999999999" customHeight="1">
      <c r="D214" s="146"/>
    </row>
    <row r="215" spans="4:4" ht="18.149999999999999" customHeight="1">
      <c r="D215" s="146"/>
    </row>
    <row r="216" spans="4:4" ht="18.149999999999999" customHeight="1">
      <c r="D216" s="146"/>
    </row>
    <row r="217" spans="4:4" ht="18.149999999999999" customHeight="1">
      <c r="D217" s="146"/>
    </row>
    <row r="218" spans="4:4" ht="18.149999999999999" customHeight="1">
      <c r="D218" s="146"/>
    </row>
    <row r="219" spans="4:4" ht="18.149999999999999" customHeight="1">
      <c r="D219" s="146"/>
    </row>
    <row r="220" spans="4:4" ht="18.149999999999999" customHeight="1">
      <c r="D220" s="146"/>
    </row>
    <row r="221" spans="4:4" ht="18.149999999999999" customHeight="1">
      <c r="D221" s="146"/>
    </row>
    <row r="222" spans="4:4" ht="18.149999999999999" customHeight="1">
      <c r="D222" s="146"/>
    </row>
    <row r="223" spans="4:4" ht="18.149999999999999" customHeight="1">
      <c r="D223" s="146"/>
    </row>
    <row r="224" spans="4:4" ht="18.149999999999999" customHeight="1">
      <c r="D224" s="146"/>
    </row>
    <row r="225" spans="4:4" ht="18.149999999999999" customHeight="1">
      <c r="D225" s="146"/>
    </row>
    <row r="226" spans="4:4" ht="18.149999999999999" customHeight="1">
      <c r="D226" s="146"/>
    </row>
    <row r="227" spans="4:4" ht="18.149999999999999" customHeight="1">
      <c r="D227" s="146"/>
    </row>
    <row r="228" spans="4:4" ht="18.149999999999999" customHeight="1">
      <c r="D228" s="146"/>
    </row>
    <row r="229" spans="4:4" ht="18.149999999999999" customHeight="1">
      <c r="D229" s="146"/>
    </row>
    <row r="230" spans="4:4" ht="18.149999999999999" customHeight="1">
      <c r="D230" s="146"/>
    </row>
    <row r="231" spans="4:4" ht="18.149999999999999" customHeight="1">
      <c r="D231" s="146"/>
    </row>
    <row r="232" spans="4:4" ht="18.149999999999999" customHeight="1">
      <c r="D232" s="146"/>
    </row>
    <row r="233" spans="4:4" ht="18.149999999999999" customHeight="1">
      <c r="D233" s="146"/>
    </row>
    <row r="234" spans="4:4" ht="18.149999999999999" customHeight="1">
      <c r="D234" s="146"/>
    </row>
    <row r="235" spans="4:4" ht="18.149999999999999" customHeight="1">
      <c r="D235" s="146"/>
    </row>
    <row r="236" spans="4:4" ht="18.149999999999999" customHeight="1">
      <c r="D236" s="146"/>
    </row>
    <row r="237" spans="4:4" ht="18.149999999999999" customHeight="1">
      <c r="D237" s="146"/>
    </row>
    <row r="238" spans="4:4" ht="18.149999999999999" customHeight="1">
      <c r="D238" s="146"/>
    </row>
    <row r="239" spans="4:4" ht="18.149999999999999" customHeight="1">
      <c r="D239" s="146"/>
    </row>
    <row r="240" spans="4:4" ht="18.149999999999999" customHeight="1">
      <c r="D240" s="146"/>
    </row>
    <row r="241" spans="4:4" ht="18.149999999999999" customHeight="1">
      <c r="D241" s="146"/>
    </row>
    <row r="330" spans="1:8">
      <c r="F330" s="153"/>
      <c r="H330" s="184"/>
    </row>
    <row r="332" spans="1:8">
      <c r="A332" s="143"/>
      <c r="B332" s="143"/>
      <c r="C332" s="143"/>
    </row>
    <row r="333" spans="1:8">
      <c r="A333" s="143"/>
      <c r="B333" s="143"/>
      <c r="C333" s="143"/>
    </row>
    <row r="334" spans="1:8">
      <c r="D334" s="173"/>
    </row>
    <row r="335" spans="1:8">
      <c r="D335" s="173"/>
    </row>
    <row r="336" spans="1:8">
      <c r="D336" s="173"/>
    </row>
  </sheetData>
  <customSheetViews>
    <customSheetView guid="{B8D9EF33-186A-4B50-AB35-4A7A5372E63E}" scale="40" fitToPage="1" topLeftCell="A64">
      <selection activeCell="C85" sqref="C85:E85"/>
      <pageMargins left="0" right="0" top="0.25" bottom="0.5" header="0" footer="0.3"/>
      <printOptions horizontalCentered="1"/>
      <pageSetup paperSize="5" scale="43" orientation="portrait" r:id="rId1"/>
      <headerFooter>
        <oddHeader>&amp;R&amp;"Arial,Bold"&amp;16Exhibit 'A'</oddHeader>
        <oddFooter>&amp;L&amp;D&amp;C&amp;Z&amp;F</oddFooter>
      </headerFooter>
    </customSheetView>
    <customSheetView guid="{C0E81CA5-1E53-4DD2-94F0-DB2CE09F7672}" scale="70" showPageBreaks="1" fitToPage="1" printArea="1" topLeftCell="C1">
      <selection activeCell="F15" sqref="F15:H16"/>
      <pageMargins left="0" right="0" top="0.25" bottom="0.5" header="0" footer="0.3"/>
      <printOptions horizontalCentered="1"/>
      <pageSetup paperSize="5" scale="43" orientation="portrait" r:id="rId2"/>
      <headerFooter>
        <oddHeader>&amp;R&amp;"Arial,Bold"&amp;16Exhibit 'A'</oddHeader>
        <oddFooter>&amp;L&amp;D&amp;C&amp;Z&amp;F</oddFooter>
      </headerFooter>
    </customSheetView>
  </customSheetViews>
  <mergeCells count="16">
    <mergeCell ref="C88:F88"/>
    <mergeCell ref="I71:J71"/>
    <mergeCell ref="I66:J66"/>
    <mergeCell ref="C84:E84"/>
    <mergeCell ref="C85:E85"/>
    <mergeCell ref="I72:J72"/>
    <mergeCell ref="F69:F70"/>
    <mergeCell ref="H69:H70"/>
    <mergeCell ref="C86:E86"/>
    <mergeCell ref="C87:E87"/>
    <mergeCell ref="A5:H5"/>
    <mergeCell ref="A6:H6"/>
    <mergeCell ref="F14:H14"/>
    <mergeCell ref="F16:G16"/>
    <mergeCell ref="F9:F10"/>
    <mergeCell ref="G10:H10"/>
  </mergeCells>
  <phoneticPr fontId="11" type="noConversion"/>
  <conditionalFormatting sqref="I72">
    <cfRule type="cellIs" dxfId="2" priority="2" operator="greaterThan">
      <formula>0.16</formula>
    </cfRule>
  </conditionalFormatting>
  <conditionalFormatting sqref="H74">
    <cfRule type="cellIs" dxfId="1" priority="1" operator="greaterThan">
      <formula>0.16</formula>
    </cfRule>
  </conditionalFormatting>
  <printOptions horizontalCentered="1"/>
  <pageMargins left="0" right="0" top="0.25" bottom="0.5" header="0" footer="0.3"/>
  <pageSetup paperSize="5" scale="39" orientation="portrait" r:id="rId3"/>
  <headerFooter>
    <oddHeader>&amp;R&amp;"Arial,Bold"&amp;16EXHIBIT 'A'</oddHeader>
    <oddFooter>&amp;LRevised March 2017</oddFooter>
  </headerFooter>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336"/>
  <sheetViews>
    <sheetView showWhiteSpace="0" zoomScale="70" zoomScaleNormal="70" zoomScalePageLayoutView="70" workbookViewId="0"/>
  </sheetViews>
  <sheetFormatPr defaultColWidth="8.90625" defaultRowHeight="17.399999999999999"/>
  <cols>
    <col min="1" max="2" width="6.1796875" style="64" customWidth="1"/>
    <col min="3" max="3" width="49.90625" style="64" customWidth="1"/>
    <col min="4" max="5" width="22.81640625" style="615" customWidth="1"/>
    <col min="6" max="6" width="22.81640625" style="616" customWidth="1"/>
    <col min="7" max="7" width="22.81640625" style="617" customWidth="1"/>
    <col min="8" max="9" width="15.453125" style="64" customWidth="1"/>
    <col min="10" max="10" width="18.1796875" style="64" customWidth="1"/>
    <col min="11" max="11" width="17.36328125" style="64" hidden="1" customWidth="1"/>
    <col min="12" max="12" width="15.1796875" style="64" bestFit="1" customWidth="1"/>
    <col min="13" max="13" width="10.54296875" style="64" customWidth="1"/>
    <col min="14" max="14" width="12.81640625" style="64" customWidth="1"/>
    <col min="15" max="15" width="14" style="64" customWidth="1"/>
    <col min="16" max="16" width="9.36328125" style="64" customWidth="1"/>
    <col min="17" max="17" width="11.453125" style="64" customWidth="1"/>
    <col min="18" max="18" width="3.453125" style="64" customWidth="1"/>
    <col min="19" max="19" width="13.453125" style="64" customWidth="1"/>
    <col min="20" max="20" width="11.453125" style="64" customWidth="1"/>
    <col min="21" max="23" width="8.90625" style="64"/>
    <col min="24" max="24" width="22.90625" style="64" customWidth="1"/>
    <col min="25" max="26" width="12.36328125" style="64" customWidth="1"/>
    <col min="27" max="27" width="13.1796875" style="64" customWidth="1"/>
    <col min="28" max="28" width="12.90625" style="64" customWidth="1"/>
    <col min="29" max="29" width="12.1796875" style="64" customWidth="1"/>
    <col min="30" max="30" width="3.81640625" style="64" customWidth="1"/>
    <col min="31" max="31" width="13.54296875" style="64" customWidth="1"/>
    <col min="32" max="32" width="11.81640625" style="64" customWidth="1"/>
    <col min="33" max="16384" width="8.90625" style="64"/>
  </cols>
  <sheetData>
    <row r="1" spans="1:12">
      <c r="A1" s="182" t="str">
        <f>'Gen.Contr. Cert. of Actual Cost'!A1:D1</f>
        <v xml:space="preserve">Version 2018.2 </v>
      </c>
    </row>
    <row r="2" spans="1:12">
      <c r="A2" s="182"/>
    </row>
    <row r="3" spans="1:12">
      <c r="A3" s="182"/>
    </row>
    <row r="4" spans="1:12">
      <c r="A4" s="182"/>
    </row>
    <row r="5" spans="1:12" ht="23.25" customHeight="1">
      <c r="A5" s="755" t="s">
        <v>447</v>
      </c>
      <c r="B5" s="755"/>
      <c r="C5" s="755"/>
      <c r="D5" s="755"/>
      <c r="E5" s="755"/>
      <c r="F5" s="755"/>
      <c r="G5" s="755"/>
      <c r="H5" s="755"/>
      <c r="I5" s="658"/>
    </row>
    <row r="6" spans="1:12" s="141" customFormat="1" ht="23.25" customHeight="1">
      <c r="A6" s="755" t="s">
        <v>11</v>
      </c>
      <c r="B6" s="755"/>
      <c r="C6" s="755"/>
      <c r="D6" s="755"/>
      <c r="E6" s="755"/>
      <c r="F6" s="755"/>
      <c r="G6" s="755"/>
      <c r="H6" s="755"/>
      <c r="I6" s="658"/>
      <c r="J6" s="7"/>
      <c r="K6" s="7"/>
    </row>
    <row r="7" spans="1:12" s="141" customFormat="1" ht="23.25" customHeight="1">
      <c r="B7" s="7"/>
      <c r="C7" s="7"/>
      <c r="D7" s="618" t="s">
        <v>126</v>
      </c>
      <c r="E7" s="619">
        <f>'Gen.Contr. Cert. of Actual Cost'!D10:M10</f>
        <v>0</v>
      </c>
      <c r="F7" s="620"/>
      <c r="G7" s="618"/>
      <c r="H7" s="142"/>
      <c r="I7" s="142"/>
    </row>
    <row r="8" spans="1:12" s="141" customFormat="1" ht="23.25" customHeight="1">
      <c r="B8" s="7"/>
      <c r="C8" s="7"/>
      <c r="D8" s="618" t="s">
        <v>125</v>
      </c>
      <c r="E8" s="619">
        <f>'Gen.Contr. Cert. of Actual Cost'!D12:M12</f>
        <v>0</v>
      </c>
      <c r="F8" s="778"/>
      <c r="G8" s="778"/>
      <c r="H8" s="711"/>
      <c r="I8" s="711"/>
    </row>
    <row r="9" spans="1:12" s="141" customFormat="1" ht="23.25" customHeight="1">
      <c r="B9" s="7"/>
      <c r="C9" s="7"/>
      <c r="D9" s="618" t="s">
        <v>127</v>
      </c>
      <c r="E9" s="620">
        <f>'Gen.Contr. Cert. of Actual Cost'!E14</f>
        <v>0</v>
      </c>
    </row>
    <row r="10" spans="1:12" s="141" customFormat="1" ht="23.25" customHeight="1">
      <c r="B10" s="7"/>
      <c r="C10" s="7"/>
      <c r="D10" s="618" t="s">
        <v>132</v>
      </c>
      <c r="E10" s="620">
        <f>'Gen.Contr. Cert. of Actual Cost'!J14</f>
        <v>0</v>
      </c>
      <c r="F10" s="788" t="s">
        <v>692</v>
      </c>
      <c r="G10" s="788"/>
      <c r="H10" s="788"/>
      <c r="I10" s="788"/>
    </row>
    <row r="11" spans="1:12" s="141" customFormat="1" ht="23.25" customHeight="1">
      <c r="B11" s="7"/>
      <c r="C11" s="7"/>
      <c r="D11" s="618"/>
      <c r="E11" s="622"/>
      <c r="F11" s="621"/>
      <c r="G11" s="621"/>
    </row>
    <row r="12" spans="1:12">
      <c r="A12" s="143"/>
      <c r="B12" s="143"/>
      <c r="C12" s="144"/>
      <c r="G12" s="615"/>
      <c r="L12" s="670"/>
    </row>
    <row r="13" spans="1:12" s="66" customFormat="1" ht="22.5" customHeight="1">
      <c r="A13" s="147" t="s">
        <v>93</v>
      </c>
      <c r="B13" s="147" t="s">
        <v>94</v>
      </c>
      <c r="C13" s="147" t="s">
        <v>95</v>
      </c>
      <c r="D13" s="623" t="s">
        <v>96</v>
      </c>
      <c r="E13" s="624" t="s">
        <v>97</v>
      </c>
      <c r="F13" s="623" t="s">
        <v>98</v>
      </c>
      <c r="G13" s="624" t="s">
        <v>99</v>
      </c>
      <c r="H13" s="780"/>
      <c r="I13" s="781"/>
      <c r="J13" s="143"/>
      <c r="K13" s="143"/>
    </row>
    <row r="14" spans="1:12" ht="52.2">
      <c r="A14" s="167" t="s">
        <v>41</v>
      </c>
      <c r="B14" s="167" t="s">
        <v>42</v>
      </c>
      <c r="C14" s="167" t="s">
        <v>23</v>
      </c>
      <c r="D14" s="624" t="s">
        <v>446</v>
      </c>
      <c r="E14" s="624" t="s">
        <v>434</v>
      </c>
      <c r="F14" s="625" t="s">
        <v>551</v>
      </c>
      <c r="G14" s="686" t="s">
        <v>666</v>
      </c>
      <c r="H14" s="689"/>
      <c r="I14" s="690"/>
      <c r="J14" s="151"/>
    </row>
    <row r="15" spans="1:12" ht="23.1" customHeight="1">
      <c r="A15" s="156">
        <v>1</v>
      </c>
      <c r="B15" s="156">
        <v>2</v>
      </c>
      <c r="C15" s="157" t="s">
        <v>85</v>
      </c>
      <c r="D15" s="650">
        <v>0</v>
      </c>
      <c r="E15" s="650">
        <f>'Gen.Contr. Cert. of Actual Cost'!J30</f>
        <v>0</v>
      </c>
      <c r="F15" s="651">
        <f>MIN(D15,E15)</f>
        <v>0</v>
      </c>
      <c r="G15" s="687">
        <f>F15-D15</f>
        <v>0</v>
      </c>
      <c r="H15" s="691"/>
      <c r="I15" s="388"/>
    </row>
    <row r="16" spans="1:12" ht="23.1" customHeight="1">
      <c r="A16" s="155">
        <v>2</v>
      </c>
      <c r="B16" s="155">
        <v>2</v>
      </c>
      <c r="C16" s="158" t="s">
        <v>43</v>
      </c>
      <c r="D16" s="626">
        <v>0</v>
      </c>
      <c r="E16" s="626">
        <f>'Gen.Contr. Cert. of Actual Cost'!J31</f>
        <v>0</v>
      </c>
      <c r="F16" s="627">
        <f t="shared" ref="F16:F70" si="0">MIN(D16,E16)</f>
        <v>0</v>
      </c>
      <c r="G16" s="688">
        <f t="shared" ref="G16:G70" si="1">F16-D16</f>
        <v>0</v>
      </c>
      <c r="H16" s="691"/>
      <c r="I16" s="388"/>
      <c r="K16" s="64" t="s">
        <v>552</v>
      </c>
    </row>
    <row r="17" spans="1:11" ht="23.1" customHeight="1">
      <c r="A17" s="155">
        <v>3</v>
      </c>
      <c r="B17" s="155">
        <v>2</v>
      </c>
      <c r="C17" s="158" t="s">
        <v>44</v>
      </c>
      <c r="D17" s="626">
        <v>0</v>
      </c>
      <c r="E17" s="626">
        <f>'Gen.Contr. Cert. of Actual Cost'!J32</f>
        <v>0</v>
      </c>
      <c r="F17" s="627">
        <f t="shared" si="0"/>
        <v>0</v>
      </c>
      <c r="G17" s="688">
        <f t="shared" si="1"/>
        <v>0</v>
      </c>
      <c r="H17" s="691"/>
      <c r="I17" s="388"/>
      <c r="K17" s="64" t="s">
        <v>553</v>
      </c>
    </row>
    <row r="18" spans="1:11" ht="23.1" customHeight="1">
      <c r="A18" s="155">
        <v>4</v>
      </c>
      <c r="B18" s="155">
        <v>2</v>
      </c>
      <c r="C18" s="158" t="s">
        <v>86</v>
      </c>
      <c r="D18" s="626">
        <v>0</v>
      </c>
      <c r="E18" s="626">
        <f>'Gen.Contr. Cert. of Actual Cost'!J33</f>
        <v>0</v>
      </c>
      <c r="F18" s="627">
        <f t="shared" si="0"/>
        <v>0</v>
      </c>
      <c r="G18" s="688">
        <f t="shared" si="1"/>
        <v>0</v>
      </c>
      <c r="H18" s="216"/>
      <c r="I18" s="154"/>
    </row>
    <row r="19" spans="1:11" ht="23.1" customHeight="1">
      <c r="A19" s="155">
        <v>5</v>
      </c>
      <c r="B19" s="155">
        <v>2</v>
      </c>
      <c r="C19" s="158" t="s">
        <v>87</v>
      </c>
      <c r="D19" s="626">
        <v>0</v>
      </c>
      <c r="E19" s="626">
        <f>'Gen.Contr. Cert. of Actual Cost'!J34</f>
        <v>0</v>
      </c>
      <c r="F19" s="627">
        <f t="shared" si="0"/>
        <v>0</v>
      </c>
      <c r="G19" s="688">
        <f t="shared" si="1"/>
        <v>0</v>
      </c>
      <c r="H19" s="216"/>
      <c r="I19" s="154"/>
    </row>
    <row r="20" spans="1:11" ht="23.1" customHeight="1">
      <c r="A20" s="155">
        <v>6</v>
      </c>
      <c r="B20" s="155">
        <v>2</v>
      </c>
      <c r="C20" s="158" t="s">
        <v>45</v>
      </c>
      <c r="D20" s="626">
        <v>0</v>
      </c>
      <c r="E20" s="626">
        <f>'Gen.Contr. Cert. of Actual Cost'!J35</f>
        <v>0</v>
      </c>
      <c r="F20" s="627">
        <f t="shared" si="0"/>
        <v>0</v>
      </c>
      <c r="G20" s="688">
        <f t="shared" si="1"/>
        <v>0</v>
      </c>
      <c r="H20" s="691"/>
      <c r="I20" s="388"/>
    </row>
    <row r="21" spans="1:11" ht="23.1" customHeight="1">
      <c r="A21" s="155">
        <v>7</v>
      </c>
      <c r="B21" s="155">
        <v>2</v>
      </c>
      <c r="C21" s="158" t="s">
        <v>46</v>
      </c>
      <c r="D21" s="626">
        <v>0</v>
      </c>
      <c r="E21" s="626">
        <f>'Gen.Contr. Cert. of Actual Cost'!J36</f>
        <v>0</v>
      </c>
      <c r="F21" s="627">
        <f t="shared" si="0"/>
        <v>0</v>
      </c>
      <c r="G21" s="688">
        <f t="shared" si="1"/>
        <v>0</v>
      </c>
      <c r="H21" s="691"/>
      <c r="I21" s="388"/>
    </row>
    <row r="22" spans="1:11" ht="23.1" customHeight="1">
      <c r="A22" s="155">
        <v>8</v>
      </c>
      <c r="B22" s="155">
        <v>2</v>
      </c>
      <c r="C22" s="158" t="s">
        <v>47</v>
      </c>
      <c r="D22" s="626">
        <v>0</v>
      </c>
      <c r="E22" s="626">
        <f>'Gen.Contr. Cert. of Actual Cost'!J37</f>
        <v>0</v>
      </c>
      <c r="F22" s="627">
        <f t="shared" si="0"/>
        <v>0</v>
      </c>
      <c r="G22" s="688">
        <f t="shared" si="1"/>
        <v>0</v>
      </c>
      <c r="H22" s="691"/>
      <c r="I22" s="388"/>
    </row>
    <row r="23" spans="1:11" ht="23.1" customHeight="1">
      <c r="A23" s="155">
        <v>9</v>
      </c>
      <c r="B23" s="155">
        <v>2</v>
      </c>
      <c r="C23" s="158" t="s">
        <v>48</v>
      </c>
      <c r="D23" s="626">
        <v>0</v>
      </c>
      <c r="E23" s="626">
        <f>'Gen.Contr. Cert. of Actual Cost'!J38</f>
        <v>0</v>
      </c>
      <c r="F23" s="627">
        <f t="shared" si="0"/>
        <v>0</v>
      </c>
      <c r="G23" s="688">
        <f t="shared" si="1"/>
        <v>0</v>
      </c>
      <c r="H23" s="216"/>
      <c r="I23" s="154"/>
    </row>
    <row r="24" spans="1:11" ht="23.1" customHeight="1">
      <c r="A24" s="155">
        <v>10</v>
      </c>
      <c r="B24" s="155">
        <v>2</v>
      </c>
      <c r="C24" s="158" t="s">
        <v>179</v>
      </c>
      <c r="D24" s="626">
        <v>0</v>
      </c>
      <c r="E24" s="626">
        <f>'Gen.Contr. Cert. of Actual Cost'!J39</f>
        <v>0</v>
      </c>
      <c r="F24" s="627">
        <f t="shared" si="0"/>
        <v>0</v>
      </c>
      <c r="G24" s="688">
        <f t="shared" si="1"/>
        <v>0</v>
      </c>
      <c r="H24" s="216"/>
      <c r="I24" s="154"/>
    </row>
    <row r="25" spans="1:11" ht="23.1" customHeight="1">
      <c r="A25" s="155">
        <v>11</v>
      </c>
      <c r="B25" s="155">
        <v>3</v>
      </c>
      <c r="C25" s="158" t="s">
        <v>49</v>
      </c>
      <c r="D25" s="626">
        <v>0</v>
      </c>
      <c r="E25" s="626">
        <f>'Gen.Contr. Cert. of Actual Cost'!J40</f>
        <v>0</v>
      </c>
      <c r="F25" s="627">
        <f t="shared" si="0"/>
        <v>0</v>
      </c>
      <c r="G25" s="688">
        <f t="shared" si="1"/>
        <v>0</v>
      </c>
      <c r="H25" s="691"/>
      <c r="I25" s="388"/>
    </row>
    <row r="26" spans="1:11" ht="23.1" customHeight="1">
      <c r="A26" s="155">
        <v>12</v>
      </c>
      <c r="B26" s="155">
        <v>3</v>
      </c>
      <c r="C26" s="158" t="s">
        <v>193</v>
      </c>
      <c r="D26" s="626">
        <v>0</v>
      </c>
      <c r="E26" s="626">
        <f>'Gen.Contr. Cert. of Actual Cost'!J41</f>
        <v>0</v>
      </c>
      <c r="F26" s="627">
        <f t="shared" si="0"/>
        <v>0</v>
      </c>
      <c r="G26" s="688">
        <f t="shared" si="1"/>
        <v>0</v>
      </c>
      <c r="H26" s="691"/>
      <c r="I26" s="388"/>
    </row>
    <row r="27" spans="1:11" ht="23.1" customHeight="1">
      <c r="A27" s="155">
        <v>13</v>
      </c>
      <c r="B27" s="155">
        <v>4</v>
      </c>
      <c r="C27" s="158" t="s">
        <v>50</v>
      </c>
      <c r="D27" s="626">
        <v>0</v>
      </c>
      <c r="E27" s="626">
        <f>'Gen.Contr. Cert. of Actual Cost'!J42</f>
        <v>0</v>
      </c>
      <c r="F27" s="627">
        <f t="shared" si="0"/>
        <v>0</v>
      </c>
      <c r="G27" s="688">
        <f t="shared" si="1"/>
        <v>0</v>
      </c>
      <c r="H27" s="691"/>
      <c r="I27" s="388"/>
    </row>
    <row r="28" spans="1:11" ht="23.1" customHeight="1">
      <c r="A28" s="155">
        <v>14</v>
      </c>
      <c r="B28" s="155">
        <v>4</v>
      </c>
      <c r="C28" s="158" t="s">
        <v>192</v>
      </c>
      <c r="D28" s="626">
        <v>0</v>
      </c>
      <c r="E28" s="626">
        <f>'Gen.Contr. Cert. of Actual Cost'!J43</f>
        <v>0</v>
      </c>
      <c r="F28" s="627">
        <f t="shared" si="0"/>
        <v>0</v>
      </c>
      <c r="G28" s="688">
        <f t="shared" si="1"/>
        <v>0</v>
      </c>
      <c r="H28" s="692"/>
      <c r="I28" s="162"/>
    </row>
    <row r="29" spans="1:11" ht="23.1" customHeight="1">
      <c r="A29" s="155">
        <v>15</v>
      </c>
      <c r="B29" s="155">
        <v>5</v>
      </c>
      <c r="C29" s="158" t="s">
        <v>51</v>
      </c>
      <c r="D29" s="626">
        <v>0</v>
      </c>
      <c r="E29" s="626">
        <f>'Gen.Contr. Cert. of Actual Cost'!J44</f>
        <v>0</v>
      </c>
      <c r="F29" s="627">
        <f t="shared" si="0"/>
        <v>0</v>
      </c>
      <c r="G29" s="688">
        <f t="shared" si="1"/>
        <v>0</v>
      </c>
      <c r="H29" s="216"/>
      <c r="I29" s="154"/>
      <c r="K29" s="163"/>
    </row>
    <row r="30" spans="1:11" ht="23.1" customHeight="1">
      <c r="A30" s="155">
        <v>16</v>
      </c>
      <c r="B30" s="155">
        <v>5</v>
      </c>
      <c r="C30" s="158" t="s">
        <v>191</v>
      </c>
      <c r="D30" s="626">
        <v>0</v>
      </c>
      <c r="E30" s="626">
        <f>'Gen.Contr. Cert. of Actual Cost'!J45</f>
        <v>0</v>
      </c>
      <c r="F30" s="627">
        <f t="shared" si="0"/>
        <v>0</v>
      </c>
      <c r="G30" s="688">
        <f t="shared" si="1"/>
        <v>0</v>
      </c>
      <c r="H30" s="691"/>
      <c r="I30" s="388"/>
      <c r="K30" s="163"/>
    </row>
    <row r="31" spans="1:11" ht="23.1" customHeight="1">
      <c r="A31" s="155">
        <v>17</v>
      </c>
      <c r="B31" s="155">
        <v>6</v>
      </c>
      <c r="C31" s="158" t="s">
        <v>52</v>
      </c>
      <c r="D31" s="626">
        <v>0</v>
      </c>
      <c r="E31" s="626">
        <f>'Gen.Contr. Cert. of Actual Cost'!J46</f>
        <v>0</v>
      </c>
      <c r="F31" s="627">
        <f t="shared" si="0"/>
        <v>0</v>
      </c>
      <c r="G31" s="688">
        <f t="shared" si="1"/>
        <v>0</v>
      </c>
      <c r="H31" s="691"/>
      <c r="I31" s="388"/>
    </row>
    <row r="32" spans="1:11" ht="23.1" customHeight="1">
      <c r="A32" s="155">
        <v>18</v>
      </c>
      <c r="B32" s="155">
        <v>6</v>
      </c>
      <c r="C32" s="158" t="s">
        <v>53</v>
      </c>
      <c r="D32" s="626">
        <v>0</v>
      </c>
      <c r="E32" s="626">
        <f>'Gen.Contr. Cert. of Actual Cost'!J47</f>
        <v>0</v>
      </c>
      <c r="F32" s="627">
        <f t="shared" si="0"/>
        <v>0</v>
      </c>
      <c r="G32" s="688">
        <f t="shared" si="1"/>
        <v>0</v>
      </c>
      <c r="H32" s="691"/>
      <c r="I32" s="388"/>
    </row>
    <row r="33" spans="1:9" ht="23.1" customHeight="1">
      <c r="A33" s="155">
        <v>19</v>
      </c>
      <c r="B33" s="155">
        <v>6</v>
      </c>
      <c r="C33" s="158" t="s">
        <v>190</v>
      </c>
      <c r="D33" s="626">
        <v>0</v>
      </c>
      <c r="E33" s="626">
        <f>'Gen.Contr. Cert. of Actual Cost'!J48</f>
        <v>0</v>
      </c>
      <c r="F33" s="627">
        <f t="shared" si="0"/>
        <v>0</v>
      </c>
      <c r="G33" s="688">
        <f t="shared" si="1"/>
        <v>0</v>
      </c>
      <c r="H33" s="692"/>
      <c r="I33" s="162"/>
    </row>
    <row r="34" spans="1:9" ht="23.1" customHeight="1">
      <c r="A34" s="155">
        <v>20</v>
      </c>
      <c r="B34" s="155">
        <v>7</v>
      </c>
      <c r="C34" s="158" t="s">
        <v>54</v>
      </c>
      <c r="D34" s="626">
        <v>0</v>
      </c>
      <c r="E34" s="626">
        <f>'Gen.Contr. Cert. of Actual Cost'!J49</f>
        <v>0</v>
      </c>
      <c r="F34" s="627">
        <f t="shared" si="0"/>
        <v>0</v>
      </c>
      <c r="G34" s="688">
        <f t="shared" si="1"/>
        <v>0</v>
      </c>
      <c r="H34" s="216"/>
      <c r="I34" s="154"/>
    </row>
    <row r="35" spans="1:9" ht="23.1" customHeight="1">
      <c r="A35" s="155">
        <v>21</v>
      </c>
      <c r="B35" s="155">
        <v>7</v>
      </c>
      <c r="C35" s="158" t="s">
        <v>55</v>
      </c>
      <c r="D35" s="626">
        <v>0</v>
      </c>
      <c r="E35" s="626">
        <f>'Gen.Contr. Cert. of Actual Cost'!J50</f>
        <v>0</v>
      </c>
      <c r="F35" s="627">
        <f t="shared" si="0"/>
        <v>0</v>
      </c>
      <c r="G35" s="688">
        <f t="shared" si="1"/>
        <v>0</v>
      </c>
      <c r="H35" s="691"/>
      <c r="I35" s="388"/>
    </row>
    <row r="36" spans="1:9" ht="23.1" customHeight="1">
      <c r="A36" s="155">
        <v>22</v>
      </c>
      <c r="B36" s="155">
        <v>7</v>
      </c>
      <c r="C36" s="158" t="s">
        <v>56</v>
      </c>
      <c r="D36" s="626">
        <v>0</v>
      </c>
      <c r="E36" s="626">
        <f>'Gen.Contr. Cert. of Actual Cost'!J51</f>
        <v>0</v>
      </c>
      <c r="F36" s="627">
        <f t="shared" si="0"/>
        <v>0</v>
      </c>
      <c r="G36" s="688">
        <f t="shared" si="1"/>
        <v>0</v>
      </c>
      <c r="H36" s="691"/>
      <c r="I36" s="388"/>
    </row>
    <row r="37" spans="1:9" ht="23.1" customHeight="1">
      <c r="A37" s="155">
        <v>23</v>
      </c>
      <c r="B37" s="155">
        <v>7</v>
      </c>
      <c r="C37" s="158" t="s">
        <v>88</v>
      </c>
      <c r="D37" s="626">
        <v>0</v>
      </c>
      <c r="E37" s="626">
        <f>'Gen.Contr. Cert. of Actual Cost'!J52</f>
        <v>0</v>
      </c>
      <c r="F37" s="627">
        <f t="shared" si="0"/>
        <v>0</v>
      </c>
      <c r="G37" s="688">
        <f t="shared" si="1"/>
        <v>0</v>
      </c>
      <c r="H37" s="691"/>
      <c r="I37" s="388"/>
    </row>
    <row r="38" spans="1:9" ht="23.1" customHeight="1">
      <c r="A38" s="155">
        <v>24</v>
      </c>
      <c r="B38" s="155">
        <v>7</v>
      </c>
      <c r="C38" s="158" t="s">
        <v>89</v>
      </c>
      <c r="D38" s="626">
        <v>0</v>
      </c>
      <c r="E38" s="626">
        <f>'Gen.Contr. Cert. of Actual Cost'!J53</f>
        <v>0</v>
      </c>
      <c r="F38" s="627">
        <f t="shared" si="0"/>
        <v>0</v>
      </c>
      <c r="G38" s="688">
        <f t="shared" si="1"/>
        <v>0</v>
      </c>
      <c r="H38" s="216"/>
      <c r="I38" s="154"/>
    </row>
    <row r="39" spans="1:9" ht="23.1" customHeight="1">
      <c r="A39" s="155">
        <v>25</v>
      </c>
      <c r="B39" s="155">
        <v>7</v>
      </c>
      <c r="C39" s="158" t="s">
        <v>189</v>
      </c>
      <c r="D39" s="626">
        <v>0</v>
      </c>
      <c r="E39" s="626">
        <f>'Gen.Contr. Cert. of Actual Cost'!J54</f>
        <v>0</v>
      </c>
      <c r="F39" s="627">
        <f t="shared" si="0"/>
        <v>0</v>
      </c>
      <c r="G39" s="688">
        <f t="shared" si="1"/>
        <v>0</v>
      </c>
      <c r="H39" s="692"/>
      <c r="I39" s="162"/>
    </row>
    <row r="40" spans="1:9" ht="23.1" customHeight="1">
      <c r="A40" s="155">
        <v>26</v>
      </c>
      <c r="B40" s="155">
        <v>8</v>
      </c>
      <c r="C40" s="158" t="s">
        <v>57</v>
      </c>
      <c r="D40" s="626">
        <v>0</v>
      </c>
      <c r="E40" s="626">
        <f>'Gen.Contr. Cert. of Actual Cost'!J55</f>
        <v>0</v>
      </c>
      <c r="F40" s="627">
        <f t="shared" si="0"/>
        <v>0</v>
      </c>
      <c r="G40" s="688">
        <f t="shared" si="1"/>
        <v>0</v>
      </c>
      <c r="H40" s="691"/>
      <c r="I40" s="388"/>
    </row>
    <row r="41" spans="1:9" ht="23.1" customHeight="1">
      <c r="A41" s="155">
        <v>27</v>
      </c>
      <c r="B41" s="155">
        <v>8</v>
      </c>
      <c r="C41" s="158" t="s">
        <v>58</v>
      </c>
      <c r="D41" s="626">
        <v>0</v>
      </c>
      <c r="E41" s="626">
        <f>'Gen.Contr. Cert. of Actual Cost'!J56</f>
        <v>0</v>
      </c>
      <c r="F41" s="627">
        <f t="shared" si="0"/>
        <v>0</v>
      </c>
      <c r="G41" s="688">
        <f t="shared" si="1"/>
        <v>0</v>
      </c>
      <c r="H41" s="691"/>
      <c r="I41" s="388"/>
    </row>
    <row r="42" spans="1:9" ht="23.1" customHeight="1">
      <c r="A42" s="155">
        <v>28</v>
      </c>
      <c r="B42" s="155">
        <v>8</v>
      </c>
      <c r="C42" s="158" t="s">
        <v>188</v>
      </c>
      <c r="D42" s="626">
        <v>0</v>
      </c>
      <c r="E42" s="626">
        <f>'Gen.Contr. Cert. of Actual Cost'!J57</f>
        <v>0</v>
      </c>
      <c r="F42" s="627">
        <f t="shared" si="0"/>
        <v>0</v>
      </c>
      <c r="G42" s="688">
        <f t="shared" si="1"/>
        <v>0</v>
      </c>
      <c r="H42" s="691"/>
      <c r="I42" s="388"/>
    </row>
    <row r="43" spans="1:9" ht="23.1" customHeight="1">
      <c r="A43" s="155">
        <v>29</v>
      </c>
      <c r="B43" s="155">
        <v>9</v>
      </c>
      <c r="C43" s="158" t="s">
        <v>59</v>
      </c>
      <c r="D43" s="626">
        <v>0</v>
      </c>
      <c r="E43" s="626">
        <f>'Gen.Contr. Cert. of Actual Cost'!J58</f>
        <v>0</v>
      </c>
      <c r="F43" s="627">
        <f t="shared" si="0"/>
        <v>0</v>
      </c>
      <c r="G43" s="688">
        <f t="shared" si="1"/>
        <v>0</v>
      </c>
      <c r="H43" s="216"/>
      <c r="I43" s="154"/>
    </row>
    <row r="44" spans="1:9" ht="23.1" customHeight="1">
      <c r="A44" s="155">
        <v>30</v>
      </c>
      <c r="B44" s="155">
        <v>9</v>
      </c>
      <c r="C44" s="158" t="s">
        <v>60</v>
      </c>
      <c r="D44" s="626">
        <v>0</v>
      </c>
      <c r="E44" s="626">
        <f>'Gen.Contr. Cert. of Actual Cost'!J59</f>
        <v>0</v>
      </c>
      <c r="F44" s="627">
        <f t="shared" si="0"/>
        <v>0</v>
      </c>
      <c r="G44" s="688">
        <f t="shared" si="1"/>
        <v>0</v>
      </c>
      <c r="H44" s="216"/>
      <c r="I44" s="154"/>
    </row>
    <row r="45" spans="1:9" ht="23.1" customHeight="1">
      <c r="A45" s="155">
        <v>31</v>
      </c>
      <c r="B45" s="155">
        <v>9</v>
      </c>
      <c r="C45" s="158" t="s">
        <v>61</v>
      </c>
      <c r="D45" s="626">
        <v>0</v>
      </c>
      <c r="E45" s="626">
        <f>'Gen.Contr. Cert. of Actual Cost'!J60</f>
        <v>0</v>
      </c>
      <c r="F45" s="627">
        <f t="shared" si="0"/>
        <v>0</v>
      </c>
      <c r="G45" s="688">
        <f t="shared" si="1"/>
        <v>0</v>
      </c>
      <c r="H45" s="691"/>
      <c r="I45" s="388"/>
    </row>
    <row r="46" spans="1:9" ht="23.1" customHeight="1">
      <c r="A46" s="155">
        <v>32</v>
      </c>
      <c r="B46" s="155">
        <v>9</v>
      </c>
      <c r="C46" s="158" t="s">
        <v>90</v>
      </c>
      <c r="D46" s="626">
        <v>0</v>
      </c>
      <c r="E46" s="626">
        <f>'Gen.Contr. Cert. of Actual Cost'!J61</f>
        <v>0</v>
      </c>
      <c r="F46" s="627">
        <f t="shared" si="0"/>
        <v>0</v>
      </c>
      <c r="G46" s="688">
        <f t="shared" si="1"/>
        <v>0</v>
      </c>
      <c r="H46" s="691"/>
      <c r="I46" s="388"/>
    </row>
    <row r="47" spans="1:9" ht="23.1" customHeight="1">
      <c r="A47" s="155">
        <v>33</v>
      </c>
      <c r="B47" s="155">
        <v>9</v>
      </c>
      <c r="C47" s="158" t="s">
        <v>123</v>
      </c>
      <c r="D47" s="626">
        <v>0</v>
      </c>
      <c r="E47" s="626">
        <f>'Gen.Contr. Cert. of Actual Cost'!J62</f>
        <v>0</v>
      </c>
      <c r="F47" s="627">
        <f t="shared" si="0"/>
        <v>0</v>
      </c>
      <c r="G47" s="688">
        <f t="shared" si="1"/>
        <v>0</v>
      </c>
      <c r="H47" s="691"/>
      <c r="I47" s="388"/>
    </row>
    <row r="48" spans="1:9" ht="23.1" customHeight="1">
      <c r="A48" s="155">
        <v>34</v>
      </c>
      <c r="B48" s="155">
        <v>9</v>
      </c>
      <c r="C48" s="158" t="s">
        <v>62</v>
      </c>
      <c r="D48" s="626">
        <v>0</v>
      </c>
      <c r="E48" s="626">
        <f>'Gen.Contr. Cert. of Actual Cost'!J63</f>
        <v>0</v>
      </c>
      <c r="F48" s="627">
        <f t="shared" si="0"/>
        <v>0</v>
      </c>
      <c r="G48" s="688">
        <f t="shared" si="1"/>
        <v>0</v>
      </c>
      <c r="H48" s="216"/>
      <c r="I48" s="154"/>
    </row>
    <row r="49" spans="1:10" ht="23.1" customHeight="1">
      <c r="A49" s="155">
        <v>35</v>
      </c>
      <c r="B49" s="155">
        <v>9</v>
      </c>
      <c r="C49" s="158" t="s">
        <v>63</v>
      </c>
      <c r="D49" s="626">
        <v>0</v>
      </c>
      <c r="E49" s="626">
        <f>'Gen.Contr. Cert. of Actual Cost'!J64</f>
        <v>0</v>
      </c>
      <c r="F49" s="627">
        <f t="shared" si="0"/>
        <v>0</v>
      </c>
      <c r="G49" s="688">
        <f t="shared" si="1"/>
        <v>0</v>
      </c>
      <c r="H49" s="216"/>
      <c r="I49" s="154"/>
    </row>
    <row r="50" spans="1:10" ht="23.1" customHeight="1">
      <c r="A50" s="155">
        <v>36</v>
      </c>
      <c r="B50" s="155">
        <v>9</v>
      </c>
      <c r="C50" s="158" t="s">
        <v>187</v>
      </c>
      <c r="D50" s="626">
        <v>0</v>
      </c>
      <c r="E50" s="626">
        <f>'Gen.Contr. Cert. of Actual Cost'!J65</f>
        <v>0</v>
      </c>
      <c r="F50" s="627">
        <f t="shared" si="0"/>
        <v>0</v>
      </c>
      <c r="G50" s="688">
        <f t="shared" si="1"/>
        <v>0</v>
      </c>
      <c r="H50" s="692"/>
      <c r="I50" s="162"/>
    </row>
    <row r="51" spans="1:10" ht="23.1" customHeight="1">
      <c r="A51" s="155">
        <v>37</v>
      </c>
      <c r="B51" s="155">
        <v>10</v>
      </c>
      <c r="C51" s="158" t="s">
        <v>64</v>
      </c>
      <c r="D51" s="626">
        <v>0</v>
      </c>
      <c r="E51" s="626">
        <f>'Gen.Contr. Cert. of Actual Cost'!J66</f>
        <v>0</v>
      </c>
      <c r="F51" s="627">
        <f t="shared" si="0"/>
        <v>0</v>
      </c>
      <c r="G51" s="688">
        <f t="shared" si="1"/>
        <v>0</v>
      </c>
      <c r="H51" s="216"/>
      <c r="I51" s="154"/>
    </row>
    <row r="52" spans="1:10" ht="23.1" customHeight="1">
      <c r="A52" s="155">
        <v>38</v>
      </c>
      <c r="B52" s="155">
        <v>10</v>
      </c>
      <c r="C52" s="158" t="s">
        <v>65</v>
      </c>
      <c r="D52" s="626">
        <v>0</v>
      </c>
      <c r="E52" s="626">
        <f>'Gen.Contr. Cert. of Actual Cost'!J67</f>
        <v>0</v>
      </c>
      <c r="F52" s="627">
        <f t="shared" si="0"/>
        <v>0</v>
      </c>
      <c r="G52" s="688">
        <f t="shared" si="1"/>
        <v>0</v>
      </c>
      <c r="H52" s="216"/>
      <c r="I52" s="154"/>
    </row>
    <row r="53" spans="1:10" ht="23.1" customHeight="1">
      <c r="A53" s="155">
        <v>39</v>
      </c>
      <c r="B53" s="155">
        <v>10</v>
      </c>
      <c r="C53" s="158" t="s">
        <v>186</v>
      </c>
      <c r="D53" s="626">
        <v>0</v>
      </c>
      <c r="E53" s="626">
        <f>'Gen.Contr. Cert. of Actual Cost'!J68</f>
        <v>0</v>
      </c>
      <c r="F53" s="627">
        <f t="shared" si="0"/>
        <v>0</v>
      </c>
      <c r="G53" s="688">
        <f t="shared" si="1"/>
        <v>0</v>
      </c>
      <c r="H53" s="692"/>
      <c r="I53" s="162"/>
    </row>
    <row r="54" spans="1:10" ht="23.1" customHeight="1">
      <c r="A54" s="155">
        <v>40</v>
      </c>
      <c r="B54" s="155">
        <v>11</v>
      </c>
      <c r="C54" s="158" t="s">
        <v>91</v>
      </c>
      <c r="D54" s="626">
        <v>0</v>
      </c>
      <c r="E54" s="626">
        <f>'Gen.Contr. Cert. of Actual Cost'!J69</f>
        <v>0</v>
      </c>
      <c r="F54" s="627">
        <f t="shared" si="0"/>
        <v>0</v>
      </c>
      <c r="G54" s="688">
        <f t="shared" si="1"/>
        <v>0</v>
      </c>
      <c r="H54" s="216"/>
      <c r="I54" s="154"/>
    </row>
    <row r="55" spans="1:10" ht="23.1" customHeight="1">
      <c r="A55" s="155">
        <v>41</v>
      </c>
      <c r="B55" s="155">
        <v>11</v>
      </c>
      <c r="C55" s="158" t="s">
        <v>66</v>
      </c>
      <c r="D55" s="626">
        <v>0</v>
      </c>
      <c r="E55" s="626">
        <f>'Gen.Contr. Cert. of Actual Cost'!J70</f>
        <v>0</v>
      </c>
      <c r="F55" s="627">
        <f t="shared" si="0"/>
        <v>0</v>
      </c>
      <c r="G55" s="688">
        <f t="shared" si="1"/>
        <v>0</v>
      </c>
      <c r="H55" s="216"/>
      <c r="I55" s="154"/>
    </row>
    <row r="56" spans="1:10" ht="23.1" customHeight="1">
      <c r="A56" s="155">
        <v>42</v>
      </c>
      <c r="B56" s="155">
        <v>11</v>
      </c>
      <c r="C56" s="158" t="s">
        <v>67</v>
      </c>
      <c r="D56" s="626">
        <v>0</v>
      </c>
      <c r="E56" s="626">
        <f>'Gen.Contr. Cert. of Actual Cost'!J71</f>
        <v>0</v>
      </c>
      <c r="F56" s="627">
        <f t="shared" si="0"/>
        <v>0</v>
      </c>
      <c r="G56" s="688">
        <f t="shared" si="1"/>
        <v>0</v>
      </c>
      <c r="H56" s="216"/>
      <c r="I56" s="154"/>
    </row>
    <row r="57" spans="1:10" ht="23.1" customHeight="1">
      <c r="A57" s="155">
        <v>43</v>
      </c>
      <c r="B57" s="155">
        <v>11</v>
      </c>
      <c r="C57" s="158" t="s">
        <v>185</v>
      </c>
      <c r="D57" s="626">
        <v>0</v>
      </c>
      <c r="E57" s="626">
        <v>0</v>
      </c>
      <c r="F57" s="627">
        <f t="shared" si="0"/>
        <v>0</v>
      </c>
      <c r="G57" s="688">
        <f t="shared" si="1"/>
        <v>0</v>
      </c>
      <c r="H57" s="692"/>
      <c r="I57" s="162"/>
    </row>
    <row r="58" spans="1:10" ht="23.1" customHeight="1">
      <c r="A58" s="155">
        <v>44</v>
      </c>
      <c r="B58" s="155">
        <v>12</v>
      </c>
      <c r="C58" s="158" t="s">
        <v>68</v>
      </c>
      <c r="D58" s="626">
        <v>0</v>
      </c>
      <c r="E58" s="626">
        <v>0</v>
      </c>
      <c r="F58" s="627">
        <f t="shared" si="0"/>
        <v>0</v>
      </c>
      <c r="G58" s="688">
        <f t="shared" si="1"/>
        <v>0</v>
      </c>
      <c r="H58" s="659"/>
      <c r="I58" s="165"/>
      <c r="J58" s="66"/>
    </row>
    <row r="59" spans="1:10" ht="23.1" customHeight="1">
      <c r="A59" s="155">
        <v>45</v>
      </c>
      <c r="B59" s="155">
        <v>12</v>
      </c>
      <c r="C59" s="158" t="s">
        <v>184</v>
      </c>
      <c r="D59" s="626">
        <v>0</v>
      </c>
      <c r="E59" s="626">
        <f>'Gen.Contr. Cert. of Actual Cost'!J74</f>
        <v>0</v>
      </c>
      <c r="F59" s="627">
        <f t="shared" si="0"/>
        <v>0</v>
      </c>
      <c r="G59" s="688">
        <f t="shared" si="1"/>
        <v>0</v>
      </c>
      <c r="H59" s="659"/>
      <c r="I59" s="165"/>
      <c r="J59" s="66"/>
    </row>
    <row r="60" spans="1:10" ht="23.1" customHeight="1">
      <c r="A60" s="155">
        <v>46</v>
      </c>
      <c r="B60" s="155">
        <v>13</v>
      </c>
      <c r="C60" s="158" t="s">
        <v>92</v>
      </c>
      <c r="D60" s="626">
        <v>0</v>
      </c>
      <c r="E60" s="626">
        <f>'Gen.Contr. Cert. of Actual Cost'!J75</f>
        <v>0</v>
      </c>
      <c r="F60" s="627">
        <f t="shared" si="0"/>
        <v>0</v>
      </c>
      <c r="G60" s="688">
        <f t="shared" si="1"/>
        <v>0</v>
      </c>
      <c r="H60" s="150"/>
      <c r="I60" s="166"/>
    </row>
    <row r="61" spans="1:10" ht="23.1" customHeight="1">
      <c r="A61" s="155">
        <v>47</v>
      </c>
      <c r="B61" s="155">
        <v>13</v>
      </c>
      <c r="C61" s="158" t="s">
        <v>183</v>
      </c>
      <c r="D61" s="626">
        <v>0</v>
      </c>
      <c r="E61" s="626">
        <f>'Gen.Contr. Cert. of Actual Cost'!J76</f>
        <v>0</v>
      </c>
      <c r="F61" s="627">
        <f t="shared" si="0"/>
        <v>0</v>
      </c>
      <c r="G61" s="688">
        <f t="shared" si="1"/>
        <v>0</v>
      </c>
      <c r="H61" s="150"/>
      <c r="I61" s="166"/>
    </row>
    <row r="62" spans="1:10" ht="23.1" customHeight="1">
      <c r="A62" s="155">
        <v>48</v>
      </c>
      <c r="B62" s="155">
        <v>14</v>
      </c>
      <c r="C62" s="158" t="s">
        <v>69</v>
      </c>
      <c r="D62" s="626">
        <v>0</v>
      </c>
      <c r="E62" s="626">
        <f>'Gen.Contr. Cert. of Actual Cost'!J77</f>
        <v>0</v>
      </c>
      <c r="F62" s="627">
        <f t="shared" si="0"/>
        <v>0</v>
      </c>
      <c r="G62" s="688">
        <f t="shared" si="1"/>
        <v>0</v>
      </c>
      <c r="H62" s="150"/>
      <c r="I62" s="166"/>
    </row>
    <row r="63" spans="1:10" ht="23.1" customHeight="1">
      <c r="A63" s="155">
        <v>49</v>
      </c>
      <c r="B63" s="155">
        <v>14</v>
      </c>
      <c r="C63" s="158" t="s">
        <v>182</v>
      </c>
      <c r="D63" s="626">
        <v>0</v>
      </c>
      <c r="E63" s="626">
        <f>'Gen.Contr. Cert. of Actual Cost'!J78</f>
        <v>0</v>
      </c>
      <c r="F63" s="627">
        <f t="shared" si="0"/>
        <v>0</v>
      </c>
      <c r="G63" s="688">
        <f t="shared" si="1"/>
        <v>0</v>
      </c>
      <c r="H63" s="150"/>
      <c r="I63" s="166"/>
    </row>
    <row r="64" spans="1:10" ht="23.1" customHeight="1">
      <c r="A64" s="155">
        <v>50</v>
      </c>
      <c r="B64" s="155">
        <v>15</v>
      </c>
      <c r="C64" s="158" t="s">
        <v>70</v>
      </c>
      <c r="D64" s="626">
        <v>0</v>
      </c>
      <c r="E64" s="626">
        <f>'Gen.Contr. Cert. of Actual Cost'!J79</f>
        <v>0</v>
      </c>
      <c r="F64" s="627">
        <f t="shared" si="0"/>
        <v>0</v>
      </c>
      <c r="G64" s="688">
        <f t="shared" si="1"/>
        <v>0</v>
      </c>
      <c r="H64" s="150"/>
      <c r="I64" s="166"/>
    </row>
    <row r="65" spans="1:14" ht="23.1" customHeight="1">
      <c r="A65" s="155">
        <v>51</v>
      </c>
      <c r="B65" s="155">
        <v>15</v>
      </c>
      <c r="C65" s="158" t="s">
        <v>71</v>
      </c>
      <c r="D65" s="626">
        <v>0</v>
      </c>
      <c r="E65" s="626">
        <f>'Gen.Contr. Cert. of Actual Cost'!J80</f>
        <v>0</v>
      </c>
      <c r="F65" s="627">
        <f t="shared" si="0"/>
        <v>0</v>
      </c>
      <c r="G65" s="688">
        <f t="shared" si="1"/>
        <v>0</v>
      </c>
      <c r="H65" s="70"/>
      <c r="I65" s="160"/>
      <c r="L65" s="606"/>
    </row>
    <row r="66" spans="1:14" ht="23.1" customHeight="1">
      <c r="A66" s="155">
        <v>52</v>
      </c>
      <c r="B66" s="155">
        <v>15</v>
      </c>
      <c r="C66" s="158" t="s">
        <v>72</v>
      </c>
      <c r="D66" s="626">
        <v>0</v>
      </c>
      <c r="E66" s="626">
        <f>'Gen.Contr. Cert. of Actual Cost'!J81</f>
        <v>0</v>
      </c>
      <c r="F66" s="627">
        <f t="shared" si="0"/>
        <v>0</v>
      </c>
      <c r="G66" s="688">
        <f t="shared" si="1"/>
        <v>0</v>
      </c>
      <c r="H66" s="70"/>
      <c r="I66" s="160"/>
      <c r="J66" s="764"/>
      <c r="K66" s="765"/>
      <c r="L66" s="670"/>
    </row>
    <row r="67" spans="1:14" ht="23.1" customHeight="1">
      <c r="A67" s="155">
        <v>53</v>
      </c>
      <c r="B67" s="155">
        <v>15</v>
      </c>
      <c r="C67" s="158" t="s">
        <v>73</v>
      </c>
      <c r="D67" s="626">
        <v>0</v>
      </c>
      <c r="E67" s="626">
        <f>'Gen.Contr. Cert. of Actual Cost'!J82</f>
        <v>0</v>
      </c>
      <c r="F67" s="627">
        <f t="shared" si="0"/>
        <v>0</v>
      </c>
      <c r="G67" s="688">
        <f t="shared" si="1"/>
        <v>0</v>
      </c>
      <c r="H67" s="659"/>
      <c r="I67" s="165"/>
      <c r="J67" s="249"/>
      <c r="K67" s="250"/>
    </row>
    <row r="68" spans="1:14" ht="23.1" customHeight="1">
      <c r="A68" s="155">
        <v>54</v>
      </c>
      <c r="B68" s="155">
        <v>15</v>
      </c>
      <c r="C68" s="158" t="s">
        <v>181</v>
      </c>
      <c r="D68" s="626">
        <v>0</v>
      </c>
      <c r="E68" s="626">
        <f>'Gen.Contr. Cert. of Actual Cost'!J83</f>
        <v>0</v>
      </c>
      <c r="F68" s="627">
        <f t="shared" si="0"/>
        <v>0</v>
      </c>
      <c r="G68" s="688">
        <f t="shared" si="1"/>
        <v>0</v>
      </c>
      <c r="H68" s="659"/>
      <c r="I68" s="165"/>
      <c r="J68" s="249"/>
      <c r="K68" s="251"/>
      <c r="L68" s="253"/>
    </row>
    <row r="69" spans="1:14" ht="23.1" customHeight="1">
      <c r="A69" s="155">
        <v>55</v>
      </c>
      <c r="B69" s="155">
        <v>16</v>
      </c>
      <c r="C69" s="158" t="s">
        <v>74</v>
      </c>
      <c r="D69" s="626">
        <v>0</v>
      </c>
      <c r="E69" s="626">
        <f>'Gen.Contr. Cert. of Actual Cost'!J84</f>
        <v>0</v>
      </c>
      <c r="F69" s="627">
        <f t="shared" si="0"/>
        <v>0</v>
      </c>
      <c r="G69" s="688">
        <f t="shared" si="1"/>
        <v>0</v>
      </c>
      <c r="H69" s="700"/>
      <c r="I69" s="701"/>
      <c r="J69" s="572"/>
      <c r="K69" s="252"/>
      <c r="L69" s="253"/>
    </row>
    <row r="70" spans="1:14" ht="23.1" customHeight="1">
      <c r="A70" s="155">
        <v>56</v>
      </c>
      <c r="B70" s="155">
        <v>16</v>
      </c>
      <c r="C70" s="158" t="s">
        <v>180</v>
      </c>
      <c r="D70" s="626">
        <v>0</v>
      </c>
      <c r="E70" s="626">
        <v>0</v>
      </c>
      <c r="F70" s="627">
        <f t="shared" si="0"/>
        <v>0</v>
      </c>
      <c r="G70" s="688">
        <f t="shared" si="1"/>
        <v>0</v>
      </c>
      <c r="H70" s="782" t="s">
        <v>683</v>
      </c>
      <c r="I70" s="783"/>
    </row>
    <row r="71" spans="1:14" ht="23.1" customHeight="1">
      <c r="A71" s="155">
        <v>57</v>
      </c>
      <c r="B71" s="65"/>
      <c r="C71" s="168" t="s">
        <v>135</v>
      </c>
      <c r="D71" s="652">
        <f>SUM(D15:D70)</f>
        <v>0</v>
      </c>
      <c r="E71" s="652">
        <f>SUM(E15:E70)</f>
        <v>0</v>
      </c>
      <c r="F71" s="652">
        <f>SUM(F15:F70)</f>
        <v>0</v>
      </c>
      <c r="G71" s="652">
        <f>SUM(G15:G70)</f>
        <v>0</v>
      </c>
      <c r="H71" s="784"/>
      <c r="I71" s="785"/>
      <c r="J71" s="764"/>
      <c r="K71" s="764"/>
      <c r="L71" s="764"/>
      <c r="M71" s="657"/>
    </row>
    <row r="72" spans="1:14" ht="23.1" customHeight="1">
      <c r="A72" s="155">
        <v>58</v>
      </c>
      <c r="B72" s="65"/>
      <c r="C72" s="605" t="s">
        <v>101</v>
      </c>
      <c r="D72" s="626">
        <v>0</v>
      </c>
      <c r="E72" s="628">
        <f>'Gen.Contr. Cert. of Actual Cost'!J87</f>
        <v>0</v>
      </c>
      <c r="F72" s="629" t="e">
        <f>F71*I74</f>
        <v>#DIV/0!</v>
      </c>
      <c r="G72" s="629" t="e">
        <f>F72-E72</f>
        <v>#DIV/0!</v>
      </c>
      <c r="H72" s="696" t="s">
        <v>680</v>
      </c>
      <c r="I72" s="695">
        <f>D71</f>
        <v>0</v>
      </c>
      <c r="J72" s="779"/>
      <c r="K72" s="779"/>
      <c r="L72" s="683"/>
    </row>
    <row r="73" spans="1:14" ht="23.1" customHeight="1">
      <c r="A73" s="155">
        <v>59</v>
      </c>
      <c r="B73" s="65"/>
      <c r="C73" s="168" t="s">
        <v>369</v>
      </c>
      <c r="D73" s="652">
        <f>D71+D72</f>
        <v>0</v>
      </c>
      <c r="E73" s="652">
        <f>E71+E72</f>
        <v>0</v>
      </c>
      <c r="F73" s="652" t="e">
        <f>F71+F72</f>
        <v>#DIV/0!</v>
      </c>
      <c r="G73" s="652" t="e">
        <f>G71+G72</f>
        <v>#DIV/0!</v>
      </c>
      <c r="H73" s="697" t="s">
        <v>681</v>
      </c>
      <c r="I73" s="695">
        <f>D72</f>
        <v>0</v>
      </c>
      <c r="J73" s="75"/>
      <c r="K73" s="75"/>
      <c r="L73" s="683"/>
      <c r="M73" s="684"/>
    </row>
    <row r="74" spans="1:14" ht="23.1" customHeight="1">
      <c r="A74" s="155">
        <v>60</v>
      </c>
      <c r="B74" s="65"/>
      <c r="C74" s="158" t="s">
        <v>602</v>
      </c>
      <c r="D74" s="628">
        <v>0</v>
      </c>
      <c r="E74" s="248">
        <f>'Gen.Contr. Cert. of Actual Cost'!J89</f>
        <v>0</v>
      </c>
      <c r="F74" s="248" t="e">
        <f>F71*I76</f>
        <v>#DIV/0!</v>
      </c>
      <c r="G74" s="630" t="e">
        <f>F74-E74</f>
        <v>#DIV/0!</v>
      </c>
      <c r="H74" s="698" t="s">
        <v>682</v>
      </c>
      <c r="I74" s="699" t="e">
        <f>I73/I72</f>
        <v>#DIV/0!</v>
      </c>
      <c r="J74" s="75"/>
      <c r="K74" s="75"/>
      <c r="L74" s="683"/>
      <c r="M74" s="684"/>
    </row>
    <row r="75" spans="1:14" ht="23.1" customHeight="1">
      <c r="A75" s="155">
        <v>61</v>
      </c>
      <c r="B75" s="65"/>
      <c r="C75" s="168" t="s">
        <v>370</v>
      </c>
      <c r="D75" s="652">
        <f>D73+D74</f>
        <v>0</v>
      </c>
      <c r="E75" s="652">
        <f>E73+E74</f>
        <v>0</v>
      </c>
      <c r="F75" s="652" t="e">
        <f>F73+F74</f>
        <v>#DIV/0!</v>
      </c>
      <c r="G75" s="652" t="e">
        <f>G73+G74</f>
        <v>#DIV/0!</v>
      </c>
      <c r="H75" s="630" t="s">
        <v>679</v>
      </c>
      <c r="I75" s="155">
        <f>D74</f>
        <v>0</v>
      </c>
    </row>
    <row r="76" spans="1:14" ht="23.1" customHeight="1">
      <c r="A76" s="155">
        <v>62</v>
      </c>
      <c r="B76" s="65"/>
      <c r="C76" s="158" t="s">
        <v>603</v>
      </c>
      <c r="D76" s="631">
        <v>0</v>
      </c>
      <c r="E76" s="248">
        <f>'Gen.Contr. Cert. of Actual Cost'!J91</f>
        <v>0</v>
      </c>
      <c r="F76" s="248">
        <f>MIN(D76,E76)</f>
        <v>0</v>
      </c>
      <c r="G76" s="630">
        <f>F76-E76</f>
        <v>0</v>
      </c>
      <c r="H76" s="703" t="s">
        <v>684</v>
      </c>
      <c r="I76" s="704" t="e">
        <f>I75/I72</f>
        <v>#DIV/0!</v>
      </c>
      <c r="L76" s="707"/>
    </row>
    <row r="77" spans="1:14" ht="23.1" customHeight="1">
      <c r="A77" s="155">
        <v>63</v>
      </c>
      <c r="B77" s="65"/>
      <c r="C77" s="158" t="s">
        <v>604</v>
      </c>
      <c r="D77" s="631">
        <v>0</v>
      </c>
      <c r="E77" s="248">
        <f>'Gen.Contr. Cert. of Actual Cost'!J92</f>
        <v>0</v>
      </c>
      <c r="F77" s="248">
        <f>MIN(D77,E77)</f>
        <v>0</v>
      </c>
      <c r="G77" s="702">
        <f>F77-E77</f>
        <v>0</v>
      </c>
      <c r="H77" s="705"/>
      <c r="I77" s="706"/>
    </row>
    <row r="78" spans="1:14" ht="23.1" customHeight="1">
      <c r="A78" s="65">
        <v>64</v>
      </c>
      <c r="B78" s="65"/>
      <c r="C78" s="168" t="s">
        <v>77</v>
      </c>
      <c r="D78" s="652">
        <f>D75+D76+D77</f>
        <v>0</v>
      </c>
      <c r="E78" s="652">
        <f>E75+E76+E77</f>
        <v>0</v>
      </c>
      <c r="F78" s="652" t="e">
        <f>F75+F76+F77</f>
        <v>#DIV/0!</v>
      </c>
      <c r="G78" s="652" t="e">
        <f>G75+G76+G77</f>
        <v>#DIV/0!</v>
      </c>
      <c r="H78" s="786" t="s">
        <v>685</v>
      </c>
      <c r="I78" s="787"/>
      <c r="J78" s="170"/>
    </row>
    <row r="79" spans="1:14" ht="23.1" customHeight="1">
      <c r="A79" s="65">
        <v>65</v>
      </c>
      <c r="B79" s="65"/>
      <c r="C79" s="171" t="s">
        <v>17</v>
      </c>
      <c r="D79" s="632">
        <f>E79</f>
        <v>0</v>
      </c>
      <c r="E79" s="633">
        <f>'Gen.Contr. Cert. of Actual Cost'!J94</f>
        <v>0</v>
      </c>
      <c r="F79" s="632">
        <f>E79</f>
        <v>0</v>
      </c>
      <c r="G79" s="630">
        <f>F79-E79</f>
        <v>0</v>
      </c>
      <c r="H79" s="784"/>
      <c r="I79" s="785"/>
      <c r="N79" s="423">
        <f>E79-D79</f>
        <v>0</v>
      </c>
    </row>
    <row r="80" spans="1:14" ht="23.1" customHeight="1">
      <c r="A80" s="65">
        <v>66</v>
      </c>
      <c r="B80" s="65"/>
      <c r="C80" s="218" t="s">
        <v>402</v>
      </c>
      <c r="D80" s="634">
        <v>0</v>
      </c>
      <c r="E80" s="633"/>
      <c r="F80" s="632">
        <v>0</v>
      </c>
      <c r="G80" s="630">
        <f>F80-E80</f>
        <v>0</v>
      </c>
      <c r="H80" s="630" t="s">
        <v>686</v>
      </c>
      <c r="I80" s="695" t="e">
        <f>E71*I74</f>
        <v>#DIV/0!</v>
      </c>
    </row>
    <row r="81" spans="1:12" ht="23.1" customHeight="1">
      <c r="A81" s="65">
        <v>67</v>
      </c>
      <c r="B81" s="65"/>
      <c r="C81" s="73" t="s">
        <v>136</v>
      </c>
      <c r="D81" s="652">
        <f>D78+D79</f>
        <v>0</v>
      </c>
      <c r="E81" s="652">
        <f>+SUM(E78:E80)</f>
        <v>0</v>
      </c>
      <c r="F81" s="652" t="e">
        <f>+SUM(F78:F80)</f>
        <v>#DIV/0!</v>
      </c>
      <c r="G81" s="652" t="e">
        <f>+SUM(G78:G80)</f>
        <v>#DIV/0!</v>
      </c>
      <c r="H81" s="630" t="s">
        <v>687</v>
      </c>
      <c r="I81" s="695" t="e">
        <f>F71*I76</f>
        <v>#DIV/0!</v>
      </c>
      <c r="L81" s="170"/>
    </row>
    <row r="82" spans="1:12" s="66" customFormat="1" ht="23.1" customHeight="1">
      <c r="A82" s="220" t="s">
        <v>93</v>
      </c>
      <c r="B82" s="220" t="s">
        <v>94</v>
      </c>
      <c r="C82" s="220" t="s">
        <v>95</v>
      </c>
      <c r="D82" s="635" t="s">
        <v>96</v>
      </c>
      <c r="E82" s="635" t="s">
        <v>97</v>
      </c>
      <c r="F82" s="636" t="s">
        <v>98</v>
      </c>
      <c r="G82" s="636" t="s">
        <v>99</v>
      </c>
      <c r="H82" s="391"/>
      <c r="I82" s="395"/>
    </row>
    <row r="83" spans="1:12" ht="23.1" customHeight="1">
      <c r="A83" s="172"/>
      <c r="B83" s="143"/>
      <c r="C83" s="143"/>
      <c r="D83" s="637"/>
      <c r="E83" s="637"/>
      <c r="F83" s="638" t="s">
        <v>1</v>
      </c>
      <c r="G83" s="639"/>
      <c r="H83" s="694"/>
      <c r="I83" s="685"/>
      <c r="J83" s="170"/>
    </row>
    <row r="84" spans="1:12" s="144" customFormat="1" ht="23.1" customHeight="1">
      <c r="A84" s="150"/>
      <c r="B84" s="143"/>
      <c r="C84" s="766" t="s">
        <v>403</v>
      </c>
      <c r="D84" s="767"/>
      <c r="E84" s="767"/>
      <c r="F84" s="653">
        <f>D78</f>
        <v>0</v>
      </c>
      <c r="G84" s="639"/>
    </row>
    <row r="85" spans="1:12" s="144" customFormat="1" ht="23.1" customHeight="1">
      <c r="A85" s="150"/>
      <c r="B85" s="143"/>
      <c r="C85" s="766" t="s">
        <v>425</v>
      </c>
      <c r="D85" s="767"/>
      <c r="E85" s="767"/>
      <c r="F85" s="654">
        <f>SUM(F79:F80)</f>
        <v>0</v>
      </c>
      <c r="G85" s="639"/>
    </row>
    <row r="86" spans="1:12" s="144" customFormat="1" ht="23.1" customHeight="1" thickBot="1">
      <c r="A86" s="223"/>
      <c r="B86" s="224"/>
      <c r="C86" s="774" t="s">
        <v>404</v>
      </c>
      <c r="D86" s="775"/>
      <c r="E86" s="775"/>
      <c r="F86" s="655">
        <f>SUM(F84:F85)</f>
        <v>0</v>
      </c>
      <c r="G86" s="640"/>
      <c r="H86" s="693"/>
      <c r="I86" s="693"/>
    </row>
    <row r="87" spans="1:12" s="144" customFormat="1" ht="23.1" customHeight="1" thickTop="1">
      <c r="A87" s="143"/>
      <c r="B87" s="143"/>
      <c r="C87" s="776"/>
      <c r="D87" s="777"/>
      <c r="E87" s="777"/>
      <c r="F87" s="638"/>
      <c r="G87" s="639"/>
    </row>
    <row r="88" spans="1:12" s="144" customFormat="1" ht="23.1" customHeight="1">
      <c r="A88" s="143"/>
      <c r="B88" s="143"/>
      <c r="C88" s="763" t="s">
        <v>690</v>
      </c>
      <c r="D88" s="763"/>
      <c r="E88" s="763"/>
      <c r="F88" s="763"/>
      <c r="G88" s="639"/>
    </row>
    <row r="89" spans="1:12" s="144" customFormat="1" ht="23.1" customHeight="1">
      <c r="A89" s="143"/>
      <c r="B89" s="143"/>
      <c r="C89" s="571"/>
      <c r="D89" s="641"/>
      <c r="E89" s="641"/>
      <c r="F89" s="638"/>
      <c r="G89" s="639"/>
    </row>
    <row r="90" spans="1:12" s="144" customFormat="1" ht="23.1" customHeight="1">
      <c r="A90" s="143"/>
      <c r="B90" s="143"/>
      <c r="C90" s="571"/>
      <c r="D90" s="641"/>
      <c r="E90" s="641"/>
      <c r="F90" s="638"/>
      <c r="G90" s="639"/>
    </row>
    <row r="91" spans="1:12" s="144" customFormat="1" ht="23.1" customHeight="1">
      <c r="A91" s="143"/>
      <c r="B91" s="143"/>
      <c r="C91" s="571"/>
      <c r="D91" s="641"/>
      <c r="E91" s="641"/>
      <c r="F91" s="638"/>
      <c r="G91" s="639"/>
    </row>
    <row r="92" spans="1:12" s="144" customFormat="1" ht="23.1" customHeight="1">
      <c r="A92" s="143"/>
      <c r="B92" s="143"/>
      <c r="C92" s="571"/>
      <c r="D92" s="641"/>
      <c r="E92" s="641"/>
      <c r="F92" s="638"/>
      <c r="G92" s="639"/>
    </row>
    <row r="93" spans="1:12" s="144" customFormat="1" ht="23.1" customHeight="1">
      <c r="A93" s="143"/>
      <c r="B93" s="143"/>
      <c r="C93" s="571"/>
      <c r="D93" s="641"/>
      <c r="E93" s="641"/>
      <c r="F93" s="638"/>
      <c r="G93" s="639"/>
    </row>
    <row r="94" spans="1:12" s="144" customFormat="1" ht="23.1" customHeight="1">
      <c r="A94" s="143"/>
      <c r="B94" s="143"/>
      <c r="C94" s="571"/>
      <c r="D94" s="641"/>
      <c r="E94" s="641"/>
      <c r="F94" s="638"/>
      <c r="G94" s="639"/>
    </row>
    <row r="97" spans="1:10">
      <c r="A97" s="171"/>
      <c r="B97" s="171"/>
      <c r="C97" s="171"/>
      <c r="D97" s="642"/>
      <c r="E97" s="639"/>
      <c r="F97" s="643"/>
      <c r="G97" s="643"/>
      <c r="H97" s="180"/>
      <c r="I97" s="179"/>
      <c r="J97" s="173"/>
    </row>
    <row r="98" spans="1:10" ht="22.5" customHeight="1">
      <c r="A98" s="176" t="s">
        <v>580</v>
      </c>
      <c r="B98" s="177"/>
      <c r="C98" s="177"/>
      <c r="D98" s="644" t="s">
        <v>7</v>
      </c>
      <c r="E98" s="645"/>
      <c r="F98" s="646" t="s">
        <v>581</v>
      </c>
      <c r="G98" s="646"/>
      <c r="H98" s="411" t="s">
        <v>7</v>
      </c>
      <c r="I98" s="143"/>
      <c r="J98" s="412"/>
    </row>
    <row r="99" spans="1:10" ht="22.5" customHeight="1">
      <c r="A99" s="179" t="s">
        <v>582</v>
      </c>
      <c r="B99" s="144"/>
      <c r="C99" s="144"/>
      <c r="F99" s="647" t="s">
        <v>689</v>
      </c>
    </row>
    <row r="100" spans="1:10" ht="22.5" customHeight="1">
      <c r="A100" s="179"/>
      <c r="B100" s="144"/>
      <c r="C100" s="144"/>
      <c r="E100" s="644"/>
    </row>
    <row r="101" spans="1:10" ht="22.5" customHeight="1">
      <c r="A101" s="179"/>
      <c r="B101" s="144"/>
      <c r="C101" s="144"/>
      <c r="E101" s="644"/>
    </row>
    <row r="102" spans="1:10">
      <c r="A102" s="179"/>
      <c r="B102" s="179"/>
      <c r="C102" s="179"/>
      <c r="F102" s="648"/>
      <c r="G102" s="639"/>
      <c r="H102" s="66"/>
      <c r="I102" s="66"/>
    </row>
    <row r="103" spans="1:10">
      <c r="A103" s="179"/>
      <c r="B103" s="179"/>
      <c r="C103" s="179"/>
      <c r="F103" s="648"/>
      <c r="G103" s="639"/>
      <c r="H103" s="66"/>
      <c r="I103" s="66"/>
    </row>
    <row r="104" spans="1:10">
      <c r="D104" s="649"/>
      <c r="E104" s="637"/>
      <c r="F104" s="648"/>
      <c r="G104" s="639"/>
      <c r="H104" s="66"/>
      <c r="I104" s="66"/>
    </row>
    <row r="105" spans="1:10">
      <c r="D105" s="649"/>
      <c r="E105" s="649"/>
      <c r="F105" s="648"/>
      <c r="G105" s="639"/>
      <c r="H105" s="66"/>
      <c r="I105" s="66"/>
    </row>
    <row r="106" spans="1:10" ht="20.100000000000001" customHeight="1">
      <c r="C106" s="181"/>
      <c r="D106" s="637"/>
      <c r="E106" s="637"/>
      <c r="F106" s="648"/>
      <c r="G106" s="639"/>
      <c r="H106" s="144"/>
      <c r="I106" s="144"/>
    </row>
    <row r="109" spans="1:10">
      <c r="B109" s="143"/>
      <c r="C109" s="143"/>
    </row>
    <row r="110" spans="1:10">
      <c r="A110" s="183"/>
      <c r="B110" s="143"/>
      <c r="C110" s="143"/>
    </row>
    <row r="114" spans="1:2">
      <c r="A114" s="182"/>
      <c r="B114" s="182"/>
    </row>
    <row r="201" spans="4:4" ht="18.149999999999999" customHeight="1">
      <c r="D201" s="617"/>
    </row>
    <row r="202" spans="4:4" ht="18.149999999999999" customHeight="1">
      <c r="D202" s="617"/>
    </row>
    <row r="203" spans="4:4" ht="18.149999999999999" customHeight="1">
      <c r="D203" s="617"/>
    </row>
    <row r="204" spans="4:4" ht="18.149999999999999" customHeight="1">
      <c r="D204" s="617"/>
    </row>
    <row r="205" spans="4:4" ht="18.149999999999999" customHeight="1">
      <c r="D205" s="617"/>
    </row>
    <row r="206" spans="4:4" ht="18.149999999999999" customHeight="1">
      <c r="D206" s="617"/>
    </row>
    <row r="207" spans="4:4" ht="18.149999999999999" customHeight="1">
      <c r="D207" s="617"/>
    </row>
    <row r="208" spans="4:4" ht="18.149999999999999" customHeight="1">
      <c r="D208" s="617"/>
    </row>
    <row r="209" spans="4:4" ht="18.149999999999999" customHeight="1">
      <c r="D209" s="617"/>
    </row>
    <row r="210" spans="4:4" ht="18.149999999999999" customHeight="1">
      <c r="D210" s="617"/>
    </row>
    <row r="211" spans="4:4" ht="18.149999999999999" customHeight="1">
      <c r="D211" s="617"/>
    </row>
    <row r="212" spans="4:4" ht="18.149999999999999" customHeight="1">
      <c r="D212" s="617"/>
    </row>
    <row r="213" spans="4:4" ht="18.149999999999999" customHeight="1">
      <c r="D213" s="617"/>
    </row>
    <row r="214" spans="4:4" ht="18.149999999999999" customHeight="1">
      <c r="D214" s="617"/>
    </row>
    <row r="215" spans="4:4" ht="18.149999999999999" customHeight="1">
      <c r="D215" s="617"/>
    </row>
    <row r="216" spans="4:4" ht="18.149999999999999" customHeight="1">
      <c r="D216" s="617"/>
    </row>
    <row r="217" spans="4:4" ht="18.149999999999999" customHeight="1">
      <c r="D217" s="617"/>
    </row>
    <row r="218" spans="4:4" ht="18.149999999999999" customHeight="1">
      <c r="D218" s="617"/>
    </row>
    <row r="219" spans="4:4" ht="18.149999999999999" customHeight="1">
      <c r="D219" s="617"/>
    </row>
    <row r="220" spans="4:4" ht="18.149999999999999" customHeight="1">
      <c r="D220" s="617"/>
    </row>
    <row r="221" spans="4:4" ht="18.149999999999999" customHeight="1">
      <c r="D221" s="617"/>
    </row>
    <row r="222" spans="4:4" ht="18.149999999999999" customHeight="1">
      <c r="D222" s="617"/>
    </row>
    <row r="223" spans="4:4" ht="18.149999999999999" customHeight="1">
      <c r="D223" s="617"/>
    </row>
    <row r="224" spans="4:4" ht="18.149999999999999" customHeight="1">
      <c r="D224" s="617"/>
    </row>
    <row r="225" spans="4:4" ht="18.149999999999999" customHeight="1">
      <c r="D225" s="617"/>
    </row>
    <row r="226" spans="4:4" ht="18.149999999999999" customHeight="1">
      <c r="D226" s="617"/>
    </row>
    <row r="227" spans="4:4" ht="18.149999999999999" customHeight="1">
      <c r="D227" s="617"/>
    </row>
    <row r="228" spans="4:4" ht="18.149999999999999" customHeight="1">
      <c r="D228" s="617"/>
    </row>
    <row r="229" spans="4:4" ht="18.149999999999999" customHeight="1">
      <c r="D229" s="617"/>
    </row>
    <row r="230" spans="4:4" ht="18.149999999999999" customHeight="1">
      <c r="D230" s="617"/>
    </row>
    <row r="231" spans="4:4" ht="18.149999999999999" customHeight="1">
      <c r="D231" s="617"/>
    </row>
    <row r="232" spans="4:4" ht="18.149999999999999" customHeight="1">
      <c r="D232" s="617"/>
    </row>
    <row r="233" spans="4:4" ht="18.149999999999999" customHeight="1">
      <c r="D233" s="617"/>
    </row>
    <row r="234" spans="4:4" ht="18.149999999999999" customHeight="1">
      <c r="D234" s="617"/>
    </row>
    <row r="235" spans="4:4" ht="18.149999999999999" customHeight="1">
      <c r="D235" s="617"/>
    </row>
    <row r="236" spans="4:4" ht="18.149999999999999" customHeight="1">
      <c r="D236" s="617"/>
    </row>
    <row r="237" spans="4:4" ht="18.149999999999999" customHeight="1">
      <c r="D237" s="617"/>
    </row>
    <row r="238" spans="4:4" ht="18.149999999999999" customHeight="1">
      <c r="D238" s="617"/>
    </row>
    <row r="239" spans="4:4" ht="18.149999999999999" customHeight="1">
      <c r="D239" s="617"/>
    </row>
    <row r="240" spans="4:4" ht="18.149999999999999" customHeight="1">
      <c r="D240" s="617"/>
    </row>
    <row r="241" spans="4:4" ht="18.149999999999999" customHeight="1">
      <c r="D241" s="617"/>
    </row>
    <row r="330" spans="1:9">
      <c r="F330" s="648"/>
      <c r="H330" s="184"/>
      <c r="I330" s="184"/>
    </row>
    <row r="332" spans="1:9">
      <c r="A332" s="143"/>
      <c r="B332" s="143"/>
      <c r="C332" s="143"/>
    </row>
    <row r="333" spans="1:9">
      <c r="A333" s="143"/>
      <c r="B333" s="143"/>
      <c r="C333" s="143"/>
    </row>
    <row r="334" spans="1:9">
      <c r="D334" s="637"/>
    </row>
    <row r="335" spans="1:9">
      <c r="D335" s="637"/>
    </row>
    <row r="336" spans="1:9">
      <c r="D336" s="637"/>
    </row>
  </sheetData>
  <mergeCells count="15">
    <mergeCell ref="C88:F88"/>
    <mergeCell ref="A5:H5"/>
    <mergeCell ref="A6:H6"/>
    <mergeCell ref="J66:K66"/>
    <mergeCell ref="C86:E86"/>
    <mergeCell ref="C87:E87"/>
    <mergeCell ref="F8:G8"/>
    <mergeCell ref="J71:L71"/>
    <mergeCell ref="J72:K72"/>
    <mergeCell ref="C84:E84"/>
    <mergeCell ref="C85:E85"/>
    <mergeCell ref="H13:I13"/>
    <mergeCell ref="H70:I71"/>
    <mergeCell ref="H78:I79"/>
    <mergeCell ref="F10:I10"/>
  </mergeCells>
  <printOptions horizontalCentered="1"/>
  <pageMargins left="0" right="0" top="0.25" bottom="0.5" header="0" footer="0.3"/>
  <pageSetup paperSize="5" scale="40" orientation="portrait" r:id="rId1"/>
  <headerFooter>
    <oddHeader>&amp;R&amp;"Arial,Bold"&amp;16EXHIBIT 'A'</oddHeader>
    <oddFooter>&amp;LRevised March 2017</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5:M26"/>
  <sheetViews>
    <sheetView workbookViewId="0"/>
  </sheetViews>
  <sheetFormatPr defaultRowHeight="15.6"/>
  <cols>
    <col min="1" max="1" width="3.6328125" style="281" customWidth="1"/>
    <col min="2" max="16384" width="8.7265625" style="276"/>
  </cols>
  <sheetData>
    <row r="5" spans="1:13">
      <c r="A5" s="789" t="s">
        <v>733</v>
      </c>
      <c r="B5" s="789"/>
      <c r="C5" s="789"/>
      <c r="D5" s="789"/>
      <c r="E5" s="789"/>
      <c r="F5" s="789"/>
      <c r="G5" s="789"/>
      <c r="H5" s="789"/>
      <c r="I5" s="789"/>
      <c r="J5" s="789"/>
    </row>
    <row r="7" spans="1:13" ht="16.05" customHeight="1">
      <c r="A7" s="276" t="s">
        <v>738</v>
      </c>
      <c r="B7" s="726"/>
      <c r="C7" s="873" t="s">
        <v>694</v>
      </c>
      <c r="D7" s="873"/>
      <c r="E7" s="873"/>
      <c r="F7" s="873"/>
      <c r="G7" s="276" t="s">
        <v>743</v>
      </c>
    </row>
    <row r="8" spans="1:13">
      <c r="A8" s="873" t="s">
        <v>386</v>
      </c>
      <c r="B8" s="873"/>
      <c r="C8" s="873"/>
      <c r="D8" s="873"/>
    </row>
    <row r="10" spans="1:13">
      <c r="A10" s="276" t="s">
        <v>725</v>
      </c>
    </row>
    <row r="12" spans="1:13" ht="31.95" customHeight="1">
      <c r="A12" s="281">
        <v>1</v>
      </c>
      <c r="B12" s="727" t="s">
        <v>734</v>
      </c>
      <c r="C12" s="727"/>
      <c r="D12" s="727"/>
      <c r="E12" s="727"/>
      <c r="F12" s="727"/>
      <c r="G12" s="727"/>
      <c r="H12" s="727"/>
      <c r="I12" s="727"/>
      <c r="J12" s="727"/>
    </row>
    <row r="13" spans="1:13" ht="7.95" customHeight="1">
      <c r="B13" s="714"/>
      <c r="C13" s="714"/>
      <c r="D13" s="714"/>
      <c r="E13" s="714"/>
      <c r="F13" s="714"/>
      <c r="G13" s="714"/>
      <c r="H13" s="714"/>
      <c r="I13" s="714"/>
      <c r="J13" s="714"/>
    </row>
    <row r="14" spans="1:13">
      <c r="B14" s="723" t="s">
        <v>651</v>
      </c>
      <c r="C14" s="873" t="s">
        <v>736</v>
      </c>
      <c r="D14" s="873"/>
      <c r="E14" s="873"/>
      <c r="F14" s="873"/>
      <c r="G14" s="873"/>
      <c r="H14" s="873"/>
      <c r="I14" s="873"/>
      <c r="M14" s="716"/>
    </row>
    <row r="15" spans="1:13" ht="16.05" customHeight="1">
      <c r="B15" s="723" t="s">
        <v>652</v>
      </c>
      <c r="C15" s="790" t="s">
        <v>745</v>
      </c>
      <c r="D15" s="791"/>
      <c r="E15" s="791"/>
      <c r="F15" s="791"/>
      <c r="G15" s="791"/>
      <c r="H15" s="791"/>
      <c r="I15" s="791"/>
      <c r="J15" s="791"/>
    </row>
    <row r="16" spans="1:13" ht="16.05" customHeight="1">
      <c r="B16" s="723" t="s">
        <v>735</v>
      </c>
      <c r="C16" s="790" t="s">
        <v>737</v>
      </c>
      <c r="D16" s="790"/>
      <c r="E16" s="790"/>
      <c r="F16" s="790"/>
      <c r="G16" s="790"/>
      <c r="H16" s="790"/>
      <c r="I16" s="790"/>
      <c r="J16" s="790"/>
    </row>
    <row r="17" spans="1:10">
      <c r="C17" s="716"/>
      <c r="D17" s="716"/>
      <c r="E17" s="716"/>
      <c r="F17" s="716"/>
      <c r="G17" s="716"/>
      <c r="H17" s="716"/>
      <c r="I17" s="716"/>
      <c r="J17" s="716"/>
    </row>
    <row r="18" spans="1:10">
      <c r="A18" s="281">
        <v>2</v>
      </c>
      <c r="B18" s="727" t="s">
        <v>727</v>
      </c>
      <c r="C18" s="727"/>
      <c r="D18" s="727"/>
      <c r="E18" s="727"/>
      <c r="F18" s="727"/>
      <c r="G18" s="727"/>
      <c r="H18" s="727"/>
      <c r="I18" s="727"/>
      <c r="J18" s="727"/>
    </row>
    <row r="20" spans="1:10" ht="48" customHeight="1">
      <c r="A20" s="281">
        <v>3</v>
      </c>
      <c r="B20" s="727" t="s">
        <v>740</v>
      </c>
      <c r="C20" s="727"/>
      <c r="D20" s="727"/>
      <c r="E20" s="727"/>
      <c r="F20" s="727"/>
      <c r="G20" s="727"/>
      <c r="H20" s="727"/>
      <c r="I20" s="727"/>
      <c r="J20" s="727"/>
    </row>
    <row r="22" spans="1:10">
      <c r="A22" s="281">
        <v>4</v>
      </c>
      <c r="B22" s="727" t="s">
        <v>732</v>
      </c>
      <c r="C22" s="727"/>
      <c r="D22" s="727"/>
      <c r="E22" s="727"/>
      <c r="F22" s="727"/>
      <c r="G22" s="727"/>
      <c r="H22" s="727"/>
      <c r="I22" s="727"/>
      <c r="J22" s="727"/>
    </row>
    <row r="24" spans="1:10" ht="79.95" customHeight="1">
      <c r="A24" s="281">
        <v>5</v>
      </c>
      <c r="B24" s="727" t="s">
        <v>741</v>
      </c>
      <c r="C24" s="727"/>
      <c r="D24" s="727"/>
      <c r="E24" s="727"/>
      <c r="F24" s="727"/>
      <c r="G24" s="727"/>
      <c r="H24" s="727"/>
      <c r="I24" s="727"/>
      <c r="J24" s="727"/>
    </row>
    <row r="26" spans="1:10" ht="31.95" customHeight="1">
      <c r="A26" s="281">
        <v>6</v>
      </c>
      <c r="B26" s="727" t="s">
        <v>742</v>
      </c>
      <c r="C26" s="727"/>
      <c r="D26" s="727"/>
      <c r="E26" s="727"/>
      <c r="F26" s="727"/>
      <c r="G26" s="727"/>
      <c r="H26" s="727"/>
      <c r="I26" s="727"/>
      <c r="J26" s="727"/>
    </row>
  </sheetData>
  <mergeCells count="12">
    <mergeCell ref="B26:J26"/>
    <mergeCell ref="B22:J22"/>
    <mergeCell ref="C15:J15"/>
    <mergeCell ref="C16:J16"/>
    <mergeCell ref="C7:F7"/>
    <mergeCell ref="A8:D8"/>
    <mergeCell ref="C14:I14"/>
    <mergeCell ref="B12:J12"/>
    <mergeCell ref="B18:J18"/>
    <mergeCell ref="B20:J20"/>
    <mergeCell ref="A5:J5"/>
    <mergeCell ref="B24:J24"/>
  </mergeCells>
  <hyperlinks>
    <hyperlink ref="C14" location="'Placed In Service Date Cert.'!MortCert" display="Mortgagor’s Certification of Placed-In-Service Date form for each building"/>
    <hyperlink ref="C15:J15" location="'Request for 8609'!A1" display="Letter from the owner requesting the Form(s) 8609 from CHFA"/>
    <hyperlink ref="C16" location="'Syndicator Investor Cert'!letter" display="Syndicator's/Investor's Certification"/>
    <hyperlink ref="C7" r:id="rId1"/>
    <hyperlink ref="A8" location="'Mortgagor''s-LIHTC Cost Cert.'!A1" display="Mortgagor's-LIHTC Cost Certification"/>
  </hyperlinks>
  <printOptions horizontalCentered="1"/>
  <pageMargins left="0" right="0"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BM84"/>
  <sheetViews>
    <sheetView zoomScale="80" zoomScaleNormal="80" zoomScaleSheetLayoutView="30" zoomScalePageLayoutView="10" workbookViewId="0"/>
  </sheetViews>
  <sheetFormatPr defaultRowHeight="13.2"/>
  <cols>
    <col min="1" max="1" width="24.1796875" style="267" customWidth="1"/>
    <col min="2" max="6" width="12.453125" style="267" customWidth="1"/>
    <col min="7" max="7" width="20.36328125" style="267" customWidth="1"/>
    <col min="8" max="8" width="2.1796875" style="267" customWidth="1"/>
    <col min="9" max="9" width="30.90625" style="267" customWidth="1"/>
    <col min="10" max="10" width="8.90625" style="267" customWidth="1"/>
    <col min="11" max="11" width="15.81640625" style="267" customWidth="1"/>
    <col min="12" max="12" width="4.81640625" style="267" customWidth="1"/>
    <col min="13" max="13" width="15.81640625" style="267" customWidth="1"/>
    <col min="14" max="14" width="4.81640625" style="267" customWidth="1"/>
    <col min="15" max="15" width="15.81640625" style="267" customWidth="1"/>
    <col min="16" max="16" width="4.81640625" style="267" customWidth="1"/>
    <col min="17" max="17" width="15.81640625" style="267" customWidth="1"/>
    <col min="18" max="18" width="29.81640625" style="267" bestFit="1" customWidth="1"/>
    <col min="19" max="19" width="8.90625" style="267"/>
    <col min="20" max="20" width="15.81640625" style="267" customWidth="1"/>
    <col min="21" max="21" width="4.81640625" style="267" customWidth="1"/>
    <col min="22" max="22" width="15.81640625" style="267" customWidth="1"/>
    <col min="23" max="23" width="4.81640625" style="267" customWidth="1"/>
    <col min="24" max="24" width="15.81640625" style="267" customWidth="1"/>
    <col min="25" max="25" width="4.81640625" style="267" customWidth="1"/>
    <col min="26" max="26" width="15.81640625" style="267" customWidth="1"/>
    <col min="27" max="27" width="33.90625" style="267" bestFit="1" customWidth="1"/>
    <col min="28" max="28" width="9.54296875" style="267" customWidth="1"/>
    <col min="29" max="29" width="8.90625" style="267"/>
    <col min="30" max="30" width="15.81640625" style="267" customWidth="1"/>
    <col min="31" max="32" width="8.90625" style="267"/>
    <col min="33" max="33" width="15.81640625" style="267" customWidth="1"/>
    <col min="34" max="34" width="8.90625" style="267"/>
    <col min="35" max="35" width="44.54296875" style="267" bestFit="1" customWidth="1"/>
    <col min="36" max="42" width="8.90625" style="267"/>
    <col min="43" max="43" width="12" style="267" customWidth="1"/>
    <col min="44" max="46" width="8.90625" style="267"/>
    <col min="47" max="47" width="10.54296875" style="267" bestFit="1" customWidth="1"/>
    <col min="48" max="52" width="8.90625" style="267"/>
    <col min="53" max="53" width="9.36328125" style="267" customWidth="1"/>
    <col min="54" max="236" width="8.90625" style="267"/>
    <col min="237" max="237" width="10.1796875" style="267" customWidth="1"/>
    <col min="238" max="238" width="9.08984375" style="267" customWidth="1"/>
    <col min="239" max="239" width="10.453125" style="267" customWidth="1"/>
    <col min="240" max="240" width="10.90625" style="267" customWidth="1"/>
    <col min="241" max="241" width="10.453125" style="267" customWidth="1"/>
    <col min="242" max="242" width="10.08984375" style="267" customWidth="1"/>
    <col min="243" max="243" width="11.81640625" style="267" customWidth="1"/>
    <col min="244" max="492" width="8.90625" style="267"/>
    <col min="493" max="493" width="10.1796875" style="267" customWidth="1"/>
    <col min="494" max="494" width="9.08984375" style="267" customWidth="1"/>
    <col min="495" max="495" width="10.453125" style="267" customWidth="1"/>
    <col min="496" max="496" width="10.90625" style="267" customWidth="1"/>
    <col min="497" max="497" width="10.453125" style="267" customWidth="1"/>
    <col min="498" max="498" width="10.08984375" style="267" customWidth="1"/>
    <col min="499" max="499" width="11.81640625" style="267" customWidth="1"/>
    <col min="500" max="748" width="8.90625" style="267"/>
    <col min="749" max="749" width="10.1796875" style="267" customWidth="1"/>
    <col min="750" max="750" width="9.08984375" style="267" customWidth="1"/>
    <col min="751" max="751" width="10.453125" style="267" customWidth="1"/>
    <col min="752" max="752" width="10.90625" style="267" customWidth="1"/>
    <col min="753" max="753" width="10.453125" style="267" customWidth="1"/>
    <col min="754" max="754" width="10.08984375" style="267" customWidth="1"/>
    <col min="755" max="755" width="11.81640625" style="267" customWidth="1"/>
    <col min="756" max="1004" width="8.90625" style="267"/>
    <col min="1005" max="1005" width="10.1796875" style="267" customWidth="1"/>
    <col min="1006" max="1006" width="9.08984375" style="267" customWidth="1"/>
    <col min="1007" max="1007" width="10.453125" style="267" customWidth="1"/>
    <col min="1008" max="1008" width="10.90625" style="267" customWidth="1"/>
    <col min="1009" max="1009" width="10.453125" style="267" customWidth="1"/>
    <col min="1010" max="1010" width="10.08984375" style="267" customWidth="1"/>
    <col min="1011" max="1011" width="11.81640625" style="267" customWidth="1"/>
    <col min="1012" max="1260" width="8.90625" style="267"/>
    <col min="1261" max="1261" width="10.1796875" style="267" customWidth="1"/>
    <col min="1262" max="1262" width="9.08984375" style="267" customWidth="1"/>
    <col min="1263" max="1263" width="10.453125" style="267" customWidth="1"/>
    <col min="1264" max="1264" width="10.90625" style="267" customWidth="1"/>
    <col min="1265" max="1265" width="10.453125" style="267" customWidth="1"/>
    <col min="1266" max="1266" width="10.08984375" style="267" customWidth="1"/>
    <col min="1267" max="1267" width="11.81640625" style="267" customWidth="1"/>
    <col min="1268" max="1516" width="8.90625" style="267"/>
    <col min="1517" max="1517" width="10.1796875" style="267" customWidth="1"/>
    <col min="1518" max="1518" width="9.08984375" style="267" customWidth="1"/>
    <col min="1519" max="1519" width="10.453125" style="267" customWidth="1"/>
    <col min="1520" max="1520" width="10.90625" style="267" customWidth="1"/>
    <col min="1521" max="1521" width="10.453125" style="267" customWidth="1"/>
    <col min="1522" max="1522" width="10.08984375" style="267" customWidth="1"/>
    <col min="1523" max="1523" width="11.81640625" style="267" customWidth="1"/>
    <col min="1524" max="1772" width="8.90625" style="267"/>
    <col min="1773" max="1773" width="10.1796875" style="267" customWidth="1"/>
    <col min="1774" max="1774" width="9.08984375" style="267" customWidth="1"/>
    <col min="1775" max="1775" width="10.453125" style="267" customWidth="1"/>
    <col min="1776" max="1776" width="10.90625" style="267" customWidth="1"/>
    <col min="1777" max="1777" width="10.453125" style="267" customWidth="1"/>
    <col min="1778" max="1778" width="10.08984375" style="267" customWidth="1"/>
    <col min="1779" max="1779" width="11.81640625" style="267" customWidth="1"/>
    <col min="1780" max="2028" width="8.90625" style="267"/>
    <col min="2029" max="2029" width="10.1796875" style="267" customWidth="1"/>
    <col min="2030" max="2030" width="9.08984375" style="267" customWidth="1"/>
    <col min="2031" max="2031" width="10.453125" style="267" customWidth="1"/>
    <col min="2032" max="2032" width="10.90625" style="267" customWidth="1"/>
    <col min="2033" max="2033" width="10.453125" style="267" customWidth="1"/>
    <col min="2034" max="2034" width="10.08984375" style="267" customWidth="1"/>
    <col min="2035" max="2035" width="11.81640625" style="267" customWidth="1"/>
    <col min="2036" max="2284" width="8.90625" style="267"/>
    <col min="2285" max="2285" width="10.1796875" style="267" customWidth="1"/>
    <col min="2286" max="2286" width="9.08984375" style="267" customWidth="1"/>
    <col min="2287" max="2287" width="10.453125" style="267" customWidth="1"/>
    <col min="2288" max="2288" width="10.90625" style="267" customWidth="1"/>
    <col min="2289" max="2289" width="10.453125" style="267" customWidth="1"/>
    <col min="2290" max="2290" width="10.08984375" style="267" customWidth="1"/>
    <col min="2291" max="2291" width="11.81640625" style="267" customWidth="1"/>
    <col min="2292" max="2540" width="8.90625" style="267"/>
    <col min="2541" max="2541" width="10.1796875" style="267" customWidth="1"/>
    <col min="2542" max="2542" width="9.08984375" style="267" customWidth="1"/>
    <col min="2543" max="2543" width="10.453125" style="267" customWidth="1"/>
    <col min="2544" max="2544" width="10.90625" style="267" customWidth="1"/>
    <col min="2545" max="2545" width="10.453125" style="267" customWidth="1"/>
    <col min="2546" max="2546" width="10.08984375" style="267" customWidth="1"/>
    <col min="2547" max="2547" width="11.81640625" style="267" customWidth="1"/>
    <col min="2548" max="2796" width="8.90625" style="267"/>
    <col min="2797" max="2797" width="10.1796875" style="267" customWidth="1"/>
    <col min="2798" max="2798" width="9.08984375" style="267" customWidth="1"/>
    <col min="2799" max="2799" width="10.453125" style="267" customWidth="1"/>
    <col min="2800" max="2800" width="10.90625" style="267" customWidth="1"/>
    <col min="2801" max="2801" width="10.453125" style="267" customWidth="1"/>
    <col min="2802" max="2802" width="10.08984375" style="267" customWidth="1"/>
    <col min="2803" max="2803" width="11.81640625" style="267" customWidth="1"/>
    <col min="2804" max="3052" width="8.90625" style="267"/>
    <col min="3053" max="3053" width="10.1796875" style="267" customWidth="1"/>
    <col min="3054" max="3054" width="9.08984375" style="267" customWidth="1"/>
    <col min="3055" max="3055" width="10.453125" style="267" customWidth="1"/>
    <col min="3056" max="3056" width="10.90625" style="267" customWidth="1"/>
    <col min="3057" max="3057" width="10.453125" style="267" customWidth="1"/>
    <col min="3058" max="3058" width="10.08984375" style="267" customWidth="1"/>
    <col min="3059" max="3059" width="11.81640625" style="267" customWidth="1"/>
    <col min="3060" max="3308" width="8.90625" style="267"/>
    <col min="3309" max="3309" width="10.1796875" style="267" customWidth="1"/>
    <col min="3310" max="3310" width="9.08984375" style="267" customWidth="1"/>
    <col min="3311" max="3311" width="10.453125" style="267" customWidth="1"/>
    <col min="3312" max="3312" width="10.90625" style="267" customWidth="1"/>
    <col min="3313" max="3313" width="10.453125" style="267" customWidth="1"/>
    <col min="3314" max="3314" width="10.08984375" style="267" customWidth="1"/>
    <col min="3315" max="3315" width="11.81640625" style="267" customWidth="1"/>
    <col min="3316" max="3564" width="8.90625" style="267"/>
    <col min="3565" max="3565" width="10.1796875" style="267" customWidth="1"/>
    <col min="3566" max="3566" width="9.08984375" style="267" customWidth="1"/>
    <col min="3567" max="3567" width="10.453125" style="267" customWidth="1"/>
    <col min="3568" max="3568" width="10.90625" style="267" customWidth="1"/>
    <col min="3569" max="3569" width="10.453125" style="267" customWidth="1"/>
    <col min="3570" max="3570" width="10.08984375" style="267" customWidth="1"/>
    <col min="3571" max="3571" width="11.81640625" style="267" customWidth="1"/>
    <col min="3572" max="3820" width="8.90625" style="267"/>
    <col min="3821" max="3821" width="10.1796875" style="267" customWidth="1"/>
    <col min="3822" max="3822" width="9.08984375" style="267" customWidth="1"/>
    <col min="3823" max="3823" width="10.453125" style="267" customWidth="1"/>
    <col min="3824" max="3824" width="10.90625" style="267" customWidth="1"/>
    <col min="3825" max="3825" width="10.453125" style="267" customWidth="1"/>
    <col min="3826" max="3826" width="10.08984375" style="267" customWidth="1"/>
    <col min="3827" max="3827" width="11.81640625" style="267" customWidth="1"/>
    <col min="3828" max="4076" width="8.90625" style="267"/>
    <col min="4077" max="4077" width="10.1796875" style="267" customWidth="1"/>
    <col min="4078" max="4078" width="9.08984375" style="267" customWidth="1"/>
    <col min="4079" max="4079" width="10.453125" style="267" customWidth="1"/>
    <col min="4080" max="4080" width="10.90625" style="267" customWidth="1"/>
    <col min="4081" max="4081" width="10.453125" style="267" customWidth="1"/>
    <col min="4082" max="4082" width="10.08984375" style="267" customWidth="1"/>
    <col min="4083" max="4083" width="11.81640625" style="267" customWidth="1"/>
    <col min="4084" max="4332" width="8.90625" style="267"/>
    <col min="4333" max="4333" width="10.1796875" style="267" customWidth="1"/>
    <col min="4334" max="4334" width="9.08984375" style="267" customWidth="1"/>
    <col min="4335" max="4335" width="10.453125" style="267" customWidth="1"/>
    <col min="4336" max="4336" width="10.90625" style="267" customWidth="1"/>
    <col min="4337" max="4337" width="10.453125" style="267" customWidth="1"/>
    <col min="4338" max="4338" width="10.08984375" style="267" customWidth="1"/>
    <col min="4339" max="4339" width="11.81640625" style="267" customWidth="1"/>
    <col min="4340" max="4588" width="8.90625" style="267"/>
    <col min="4589" max="4589" width="10.1796875" style="267" customWidth="1"/>
    <col min="4590" max="4590" width="9.08984375" style="267" customWidth="1"/>
    <col min="4591" max="4591" width="10.453125" style="267" customWidth="1"/>
    <col min="4592" max="4592" width="10.90625" style="267" customWidth="1"/>
    <col min="4593" max="4593" width="10.453125" style="267" customWidth="1"/>
    <col min="4594" max="4594" width="10.08984375" style="267" customWidth="1"/>
    <col min="4595" max="4595" width="11.81640625" style="267" customWidth="1"/>
    <col min="4596" max="4844" width="8.90625" style="267"/>
    <col min="4845" max="4845" width="10.1796875" style="267" customWidth="1"/>
    <col min="4846" max="4846" width="9.08984375" style="267" customWidth="1"/>
    <col min="4847" max="4847" width="10.453125" style="267" customWidth="1"/>
    <col min="4848" max="4848" width="10.90625" style="267" customWidth="1"/>
    <col min="4849" max="4849" width="10.453125" style="267" customWidth="1"/>
    <col min="4850" max="4850" width="10.08984375" style="267" customWidth="1"/>
    <col min="4851" max="4851" width="11.81640625" style="267" customWidth="1"/>
    <col min="4852" max="5100" width="8.90625" style="267"/>
    <col min="5101" max="5101" width="10.1796875" style="267" customWidth="1"/>
    <col min="5102" max="5102" width="9.08984375" style="267" customWidth="1"/>
    <col min="5103" max="5103" width="10.453125" style="267" customWidth="1"/>
    <col min="5104" max="5104" width="10.90625" style="267" customWidth="1"/>
    <col min="5105" max="5105" width="10.453125" style="267" customWidth="1"/>
    <col min="5106" max="5106" width="10.08984375" style="267" customWidth="1"/>
    <col min="5107" max="5107" width="11.81640625" style="267" customWidth="1"/>
    <col min="5108" max="5356" width="8.90625" style="267"/>
    <col min="5357" max="5357" width="10.1796875" style="267" customWidth="1"/>
    <col min="5358" max="5358" width="9.08984375" style="267" customWidth="1"/>
    <col min="5359" max="5359" width="10.453125" style="267" customWidth="1"/>
    <col min="5360" max="5360" width="10.90625" style="267" customWidth="1"/>
    <col min="5361" max="5361" width="10.453125" style="267" customWidth="1"/>
    <col min="5362" max="5362" width="10.08984375" style="267" customWidth="1"/>
    <col min="5363" max="5363" width="11.81640625" style="267" customWidth="1"/>
    <col min="5364" max="5612" width="8.90625" style="267"/>
    <col min="5613" max="5613" width="10.1796875" style="267" customWidth="1"/>
    <col min="5614" max="5614" width="9.08984375" style="267" customWidth="1"/>
    <col min="5615" max="5615" width="10.453125" style="267" customWidth="1"/>
    <col min="5616" max="5616" width="10.90625" style="267" customWidth="1"/>
    <col min="5617" max="5617" width="10.453125" style="267" customWidth="1"/>
    <col min="5618" max="5618" width="10.08984375" style="267" customWidth="1"/>
    <col min="5619" max="5619" width="11.81640625" style="267" customWidth="1"/>
    <col min="5620" max="5868" width="8.90625" style="267"/>
    <col min="5869" max="5869" width="10.1796875" style="267" customWidth="1"/>
    <col min="5870" max="5870" width="9.08984375" style="267" customWidth="1"/>
    <col min="5871" max="5871" width="10.453125" style="267" customWidth="1"/>
    <col min="5872" max="5872" width="10.90625" style="267" customWidth="1"/>
    <col min="5873" max="5873" width="10.453125" style="267" customWidth="1"/>
    <col min="5874" max="5874" width="10.08984375" style="267" customWidth="1"/>
    <col min="5875" max="5875" width="11.81640625" style="267" customWidth="1"/>
    <col min="5876" max="6124" width="8.90625" style="267"/>
    <col min="6125" max="6125" width="10.1796875" style="267" customWidth="1"/>
    <col min="6126" max="6126" width="9.08984375" style="267" customWidth="1"/>
    <col min="6127" max="6127" width="10.453125" style="267" customWidth="1"/>
    <col min="6128" max="6128" width="10.90625" style="267" customWidth="1"/>
    <col min="6129" max="6129" width="10.453125" style="267" customWidth="1"/>
    <col min="6130" max="6130" width="10.08984375" style="267" customWidth="1"/>
    <col min="6131" max="6131" width="11.81640625" style="267" customWidth="1"/>
    <col min="6132" max="6380" width="8.90625" style="267"/>
    <col min="6381" max="6381" width="10.1796875" style="267" customWidth="1"/>
    <col min="6382" max="6382" width="9.08984375" style="267" customWidth="1"/>
    <col min="6383" max="6383" width="10.453125" style="267" customWidth="1"/>
    <col min="6384" max="6384" width="10.90625" style="267" customWidth="1"/>
    <col min="6385" max="6385" width="10.453125" style="267" customWidth="1"/>
    <col min="6386" max="6386" width="10.08984375" style="267" customWidth="1"/>
    <col min="6387" max="6387" width="11.81640625" style="267" customWidth="1"/>
    <col min="6388" max="6636" width="8.90625" style="267"/>
    <col min="6637" max="6637" width="10.1796875" style="267" customWidth="1"/>
    <col min="6638" max="6638" width="9.08984375" style="267" customWidth="1"/>
    <col min="6639" max="6639" width="10.453125" style="267" customWidth="1"/>
    <col min="6640" max="6640" width="10.90625" style="267" customWidth="1"/>
    <col min="6641" max="6641" width="10.453125" style="267" customWidth="1"/>
    <col min="6642" max="6642" width="10.08984375" style="267" customWidth="1"/>
    <col min="6643" max="6643" width="11.81640625" style="267" customWidth="1"/>
    <col min="6644" max="6892" width="8.90625" style="267"/>
    <col min="6893" max="6893" width="10.1796875" style="267" customWidth="1"/>
    <col min="6894" max="6894" width="9.08984375" style="267" customWidth="1"/>
    <col min="6895" max="6895" width="10.453125" style="267" customWidth="1"/>
    <col min="6896" max="6896" width="10.90625" style="267" customWidth="1"/>
    <col min="6897" max="6897" width="10.453125" style="267" customWidth="1"/>
    <col min="6898" max="6898" width="10.08984375" style="267" customWidth="1"/>
    <col min="6899" max="6899" width="11.81640625" style="267" customWidth="1"/>
    <col min="6900" max="7148" width="8.90625" style="267"/>
    <col min="7149" max="7149" width="10.1796875" style="267" customWidth="1"/>
    <col min="7150" max="7150" width="9.08984375" style="267" customWidth="1"/>
    <col min="7151" max="7151" width="10.453125" style="267" customWidth="1"/>
    <col min="7152" max="7152" width="10.90625" style="267" customWidth="1"/>
    <col min="7153" max="7153" width="10.453125" style="267" customWidth="1"/>
    <col min="7154" max="7154" width="10.08984375" style="267" customWidth="1"/>
    <col min="7155" max="7155" width="11.81640625" style="267" customWidth="1"/>
    <col min="7156" max="7404" width="8.90625" style="267"/>
    <col min="7405" max="7405" width="10.1796875" style="267" customWidth="1"/>
    <col min="7406" max="7406" width="9.08984375" style="267" customWidth="1"/>
    <col min="7407" max="7407" width="10.453125" style="267" customWidth="1"/>
    <col min="7408" max="7408" width="10.90625" style="267" customWidth="1"/>
    <col min="7409" max="7409" width="10.453125" style="267" customWidth="1"/>
    <col min="7410" max="7410" width="10.08984375" style="267" customWidth="1"/>
    <col min="7411" max="7411" width="11.81640625" style="267" customWidth="1"/>
    <col min="7412" max="7660" width="8.90625" style="267"/>
    <col min="7661" max="7661" width="10.1796875" style="267" customWidth="1"/>
    <col min="7662" max="7662" width="9.08984375" style="267" customWidth="1"/>
    <col min="7663" max="7663" width="10.453125" style="267" customWidth="1"/>
    <col min="7664" max="7664" width="10.90625" style="267" customWidth="1"/>
    <col min="7665" max="7665" width="10.453125" style="267" customWidth="1"/>
    <col min="7666" max="7666" width="10.08984375" style="267" customWidth="1"/>
    <col min="7667" max="7667" width="11.81640625" style="267" customWidth="1"/>
    <col min="7668" max="7916" width="8.90625" style="267"/>
    <col min="7917" max="7917" width="10.1796875" style="267" customWidth="1"/>
    <col min="7918" max="7918" width="9.08984375" style="267" customWidth="1"/>
    <col min="7919" max="7919" width="10.453125" style="267" customWidth="1"/>
    <col min="7920" max="7920" width="10.90625" style="267" customWidth="1"/>
    <col min="7921" max="7921" width="10.453125" style="267" customWidth="1"/>
    <col min="7922" max="7922" width="10.08984375" style="267" customWidth="1"/>
    <col min="7923" max="7923" width="11.81640625" style="267" customWidth="1"/>
    <col min="7924" max="8172" width="8.90625" style="267"/>
    <col min="8173" max="8173" width="10.1796875" style="267" customWidth="1"/>
    <col min="8174" max="8174" width="9.08984375" style="267" customWidth="1"/>
    <col min="8175" max="8175" width="10.453125" style="267" customWidth="1"/>
    <col min="8176" max="8176" width="10.90625" style="267" customWidth="1"/>
    <col min="8177" max="8177" width="10.453125" style="267" customWidth="1"/>
    <col min="8178" max="8178" width="10.08984375" style="267" customWidth="1"/>
    <col min="8179" max="8179" width="11.81640625" style="267" customWidth="1"/>
    <col min="8180" max="8428" width="8.90625" style="267"/>
    <col min="8429" max="8429" width="10.1796875" style="267" customWidth="1"/>
    <col min="8430" max="8430" width="9.08984375" style="267" customWidth="1"/>
    <col min="8431" max="8431" width="10.453125" style="267" customWidth="1"/>
    <col min="8432" max="8432" width="10.90625" style="267" customWidth="1"/>
    <col min="8433" max="8433" width="10.453125" style="267" customWidth="1"/>
    <col min="8434" max="8434" width="10.08984375" style="267" customWidth="1"/>
    <col min="8435" max="8435" width="11.81640625" style="267" customWidth="1"/>
    <col min="8436" max="8684" width="8.90625" style="267"/>
    <col min="8685" max="8685" width="10.1796875" style="267" customWidth="1"/>
    <col min="8686" max="8686" width="9.08984375" style="267" customWidth="1"/>
    <col min="8687" max="8687" width="10.453125" style="267" customWidth="1"/>
    <col min="8688" max="8688" width="10.90625" style="267" customWidth="1"/>
    <col min="8689" max="8689" width="10.453125" style="267" customWidth="1"/>
    <col min="8690" max="8690" width="10.08984375" style="267" customWidth="1"/>
    <col min="8691" max="8691" width="11.81640625" style="267" customWidth="1"/>
    <col min="8692" max="8940" width="8.90625" style="267"/>
    <col min="8941" max="8941" width="10.1796875" style="267" customWidth="1"/>
    <col min="8942" max="8942" width="9.08984375" style="267" customWidth="1"/>
    <col min="8943" max="8943" width="10.453125" style="267" customWidth="1"/>
    <col min="8944" max="8944" width="10.90625" style="267" customWidth="1"/>
    <col min="8945" max="8945" width="10.453125" style="267" customWidth="1"/>
    <col min="8946" max="8946" width="10.08984375" style="267" customWidth="1"/>
    <col min="8947" max="8947" width="11.81640625" style="267" customWidth="1"/>
    <col min="8948" max="9196" width="8.90625" style="267"/>
    <col min="9197" max="9197" width="10.1796875" style="267" customWidth="1"/>
    <col min="9198" max="9198" width="9.08984375" style="267" customWidth="1"/>
    <col min="9199" max="9199" width="10.453125" style="267" customWidth="1"/>
    <col min="9200" max="9200" width="10.90625" style="267" customWidth="1"/>
    <col min="9201" max="9201" width="10.453125" style="267" customWidth="1"/>
    <col min="9202" max="9202" width="10.08984375" style="267" customWidth="1"/>
    <col min="9203" max="9203" width="11.81640625" style="267" customWidth="1"/>
    <col min="9204" max="9452" width="8.90625" style="267"/>
    <col min="9453" max="9453" width="10.1796875" style="267" customWidth="1"/>
    <col min="9454" max="9454" width="9.08984375" style="267" customWidth="1"/>
    <col min="9455" max="9455" width="10.453125" style="267" customWidth="1"/>
    <col min="9456" max="9456" width="10.90625" style="267" customWidth="1"/>
    <col min="9457" max="9457" width="10.453125" style="267" customWidth="1"/>
    <col min="9458" max="9458" width="10.08984375" style="267" customWidth="1"/>
    <col min="9459" max="9459" width="11.81640625" style="267" customWidth="1"/>
    <col min="9460" max="9708" width="8.90625" style="267"/>
    <col min="9709" max="9709" width="10.1796875" style="267" customWidth="1"/>
    <col min="9710" max="9710" width="9.08984375" style="267" customWidth="1"/>
    <col min="9711" max="9711" width="10.453125" style="267" customWidth="1"/>
    <col min="9712" max="9712" width="10.90625" style="267" customWidth="1"/>
    <col min="9713" max="9713" width="10.453125" style="267" customWidth="1"/>
    <col min="9714" max="9714" width="10.08984375" style="267" customWidth="1"/>
    <col min="9715" max="9715" width="11.81640625" style="267" customWidth="1"/>
    <col min="9716" max="9964" width="8.90625" style="267"/>
    <col min="9965" max="9965" width="10.1796875" style="267" customWidth="1"/>
    <col min="9966" max="9966" width="9.08984375" style="267" customWidth="1"/>
    <col min="9967" max="9967" width="10.453125" style="267" customWidth="1"/>
    <col min="9968" max="9968" width="10.90625" style="267" customWidth="1"/>
    <col min="9969" max="9969" width="10.453125" style="267" customWidth="1"/>
    <col min="9970" max="9970" width="10.08984375" style="267" customWidth="1"/>
    <col min="9971" max="9971" width="11.81640625" style="267" customWidth="1"/>
    <col min="9972" max="10220" width="8.90625" style="267"/>
    <col min="10221" max="10221" width="10.1796875" style="267" customWidth="1"/>
    <col min="10222" max="10222" width="9.08984375" style="267" customWidth="1"/>
    <col min="10223" max="10223" width="10.453125" style="267" customWidth="1"/>
    <col min="10224" max="10224" width="10.90625" style="267" customWidth="1"/>
    <col min="10225" max="10225" width="10.453125" style="267" customWidth="1"/>
    <col min="10226" max="10226" width="10.08984375" style="267" customWidth="1"/>
    <col min="10227" max="10227" width="11.81640625" style="267" customWidth="1"/>
    <col min="10228" max="10476" width="8.90625" style="267"/>
    <col min="10477" max="10477" width="10.1796875" style="267" customWidth="1"/>
    <col min="10478" max="10478" width="9.08984375" style="267" customWidth="1"/>
    <col min="10479" max="10479" width="10.453125" style="267" customWidth="1"/>
    <col min="10480" max="10480" width="10.90625" style="267" customWidth="1"/>
    <col min="10481" max="10481" width="10.453125" style="267" customWidth="1"/>
    <col min="10482" max="10482" width="10.08984375" style="267" customWidth="1"/>
    <col min="10483" max="10483" width="11.81640625" style="267" customWidth="1"/>
    <col min="10484" max="10732" width="8.90625" style="267"/>
    <col min="10733" max="10733" width="10.1796875" style="267" customWidth="1"/>
    <col min="10734" max="10734" width="9.08984375" style="267" customWidth="1"/>
    <col min="10735" max="10735" width="10.453125" style="267" customWidth="1"/>
    <col min="10736" max="10736" width="10.90625" style="267" customWidth="1"/>
    <col min="10737" max="10737" width="10.453125" style="267" customWidth="1"/>
    <col min="10738" max="10738" width="10.08984375" style="267" customWidth="1"/>
    <col min="10739" max="10739" width="11.81640625" style="267" customWidth="1"/>
    <col min="10740" max="10988" width="8.90625" style="267"/>
    <col min="10989" max="10989" width="10.1796875" style="267" customWidth="1"/>
    <col min="10990" max="10990" width="9.08984375" style="267" customWidth="1"/>
    <col min="10991" max="10991" width="10.453125" style="267" customWidth="1"/>
    <col min="10992" max="10992" width="10.90625" style="267" customWidth="1"/>
    <col min="10993" max="10993" width="10.453125" style="267" customWidth="1"/>
    <col min="10994" max="10994" width="10.08984375" style="267" customWidth="1"/>
    <col min="10995" max="10995" width="11.81640625" style="267" customWidth="1"/>
    <col min="10996" max="11244" width="8.90625" style="267"/>
    <col min="11245" max="11245" width="10.1796875" style="267" customWidth="1"/>
    <col min="11246" max="11246" width="9.08984375" style="267" customWidth="1"/>
    <col min="11247" max="11247" width="10.453125" style="267" customWidth="1"/>
    <col min="11248" max="11248" width="10.90625" style="267" customWidth="1"/>
    <col min="11249" max="11249" width="10.453125" style="267" customWidth="1"/>
    <col min="11250" max="11250" width="10.08984375" style="267" customWidth="1"/>
    <col min="11251" max="11251" width="11.81640625" style="267" customWidth="1"/>
    <col min="11252" max="11500" width="8.90625" style="267"/>
    <col min="11501" max="11501" width="10.1796875" style="267" customWidth="1"/>
    <col min="11502" max="11502" width="9.08984375" style="267" customWidth="1"/>
    <col min="11503" max="11503" width="10.453125" style="267" customWidth="1"/>
    <col min="11504" max="11504" width="10.90625" style="267" customWidth="1"/>
    <col min="11505" max="11505" width="10.453125" style="267" customWidth="1"/>
    <col min="11506" max="11506" width="10.08984375" style="267" customWidth="1"/>
    <col min="11507" max="11507" width="11.81640625" style="267" customWidth="1"/>
    <col min="11508" max="11756" width="8.90625" style="267"/>
    <col min="11757" max="11757" width="10.1796875" style="267" customWidth="1"/>
    <col min="11758" max="11758" width="9.08984375" style="267" customWidth="1"/>
    <col min="11759" max="11759" width="10.453125" style="267" customWidth="1"/>
    <col min="11760" max="11760" width="10.90625" style="267" customWidth="1"/>
    <col min="11761" max="11761" width="10.453125" style="267" customWidth="1"/>
    <col min="11762" max="11762" width="10.08984375" style="267" customWidth="1"/>
    <col min="11763" max="11763" width="11.81640625" style="267" customWidth="1"/>
    <col min="11764" max="12012" width="8.90625" style="267"/>
    <col min="12013" max="12013" width="10.1796875" style="267" customWidth="1"/>
    <col min="12014" max="12014" width="9.08984375" style="267" customWidth="1"/>
    <col min="12015" max="12015" width="10.453125" style="267" customWidth="1"/>
    <col min="12016" max="12016" width="10.90625" style="267" customWidth="1"/>
    <col min="12017" max="12017" width="10.453125" style="267" customWidth="1"/>
    <col min="12018" max="12018" width="10.08984375" style="267" customWidth="1"/>
    <col min="12019" max="12019" width="11.81640625" style="267" customWidth="1"/>
    <col min="12020" max="12268" width="8.90625" style="267"/>
    <col min="12269" max="12269" width="10.1796875" style="267" customWidth="1"/>
    <col min="12270" max="12270" width="9.08984375" style="267" customWidth="1"/>
    <col min="12271" max="12271" width="10.453125" style="267" customWidth="1"/>
    <col min="12272" max="12272" width="10.90625" style="267" customWidth="1"/>
    <col min="12273" max="12273" width="10.453125" style="267" customWidth="1"/>
    <col min="12274" max="12274" width="10.08984375" style="267" customWidth="1"/>
    <col min="12275" max="12275" width="11.81640625" style="267" customWidth="1"/>
    <col min="12276" max="12524" width="8.90625" style="267"/>
    <col min="12525" max="12525" width="10.1796875" style="267" customWidth="1"/>
    <col min="12526" max="12526" width="9.08984375" style="267" customWidth="1"/>
    <col min="12527" max="12527" width="10.453125" style="267" customWidth="1"/>
    <col min="12528" max="12528" width="10.90625" style="267" customWidth="1"/>
    <col min="12529" max="12529" width="10.453125" style="267" customWidth="1"/>
    <col min="12530" max="12530" width="10.08984375" style="267" customWidth="1"/>
    <col min="12531" max="12531" width="11.81640625" style="267" customWidth="1"/>
    <col min="12532" max="12780" width="8.90625" style="267"/>
    <col min="12781" max="12781" width="10.1796875" style="267" customWidth="1"/>
    <col min="12782" max="12782" width="9.08984375" style="267" customWidth="1"/>
    <col min="12783" max="12783" width="10.453125" style="267" customWidth="1"/>
    <col min="12784" max="12784" width="10.90625" style="267" customWidth="1"/>
    <col min="12785" max="12785" width="10.453125" style="267" customWidth="1"/>
    <col min="12786" max="12786" width="10.08984375" style="267" customWidth="1"/>
    <col min="12787" max="12787" width="11.81640625" style="267" customWidth="1"/>
    <col min="12788" max="13036" width="8.90625" style="267"/>
    <col min="13037" max="13037" width="10.1796875" style="267" customWidth="1"/>
    <col min="13038" max="13038" width="9.08984375" style="267" customWidth="1"/>
    <col min="13039" max="13039" width="10.453125" style="267" customWidth="1"/>
    <col min="13040" max="13040" width="10.90625" style="267" customWidth="1"/>
    <col min="13041" max="13041" width="10.453125" style="267" customWidth="1"/>
    <col min="13042" max="13042" width="10.08984375" style="267" customWidth="1"/>
    <col min="13043" max="13043" width="11.81640625" style="267" customWidth="1"/>
    <col min="13044" max="13292" width="8.90625" style="267"/>
    <col min="13293" max="13293" width="10.1796875" style="267" customWidth="1"/>
    <col min="13294" max="13294" width="9.08984375" style="267" customWidth="1"/>
    <col min="13295" max="13295" width="10.453125" style="267" customWidth="1"/>
    <col min="13296" max="13296" width="10.90625" style="267" customWidth="1"/>
    <col min="13297" max="13297" width="10.453125" style="267" customWidth="1"/>
    <col min="13298" max="13298" width="10.08984375" style="267" customWidth="1"/>
    <col min="13299" max="13299" width="11.81640625" style="267" customWidth="1"/>
    <col min="13300" max="13548" width="8.90625" style="267"/>
    <col min="13549" max="13549" width="10.1796875" style="267" customWidth="1"/>
    <col min="13550" max="13550" width="9.08984375" style="267" customWidth="1"/>
    <col min="13551" max="13551" width="10.453125" style="267" customWidth="1"/>
    <col min="13552" max="13552" width="10.90625" style="267" customWidth="1"/>
    <col min="13553" max="13553" width="10.453125" style="267" customWidth="1"/>
    <col min="13554" max="13554" width="10.08984375" style="267" customWidth="1"/>
    <col min="13555" max="13555" width="11.81640625" style="267" customWidth="1"/>
    <col min="13556" max="13804" width="8.90625" style="267"/>
    <col min="13805" max="13805" width="10.1796875" style="267" customWidth="1"/>
    <col min="13806" max="13806" width="9.08984375" style="267" customWidth="1"/>
    <col min="13807" max="13807" width="10.453125" style="267" customWidth="1"/>
    <col min="13808" max="13808" width="10.90625" style="267" customWidth="1"/>
    <col min="13809" max="13809" width="10.453125" style="267" customWidth="1"/>
    <col min="13810" max="13810" width="10.08984375" style="267" customWidth="1"/>
    <col min="13811" max="13811" width="11.81640625" style="267" customWidth="1"/>
    <col min="13812" max="14060" width="8.90625" style="267"/>
    <col min="14061" max="14061" width="10.1796875" style="267" customWidth="1"/>
    <col min="14062" max="14062" width="9.08984375" style="267" customWidth="1"/>
    <col min="14063" max="14063" width="10.453125" style="267" customWidth="1"/>
    <col min="14064" max="14064" width="10.90625" style="267" customWidth="1"/>
    <col min="14065" max="14065" width="10.453125" style="267" customWidth="1"/>
    <col min="14066" max="14066" width="10.08984375" style="267" customWidth="1"/>
    <col min="14067" max="14067" width="11.81640625" style="267" customWidth="1"/>
    <col min="14068" max="14316" width="8.90625" style="267"/>
    <col min="14317" max="14317" width="10.1796875" style="267" customWidth="1"/>
    <col min="14318" max="14318" width="9.08984375" style="267" customWidth="1"/>
    <col min="14319" max="14319" width="10.453125" style="267" customWidth="1"/>
    <col min="14320" max="14320" width="10.90625" style="267" customWidth="1"/>
    <col min="14321" max="14321" width="10.453125" style="267" customWidth="1"/>
    <col min="14322" max="14322" width="10.08984375" style="267" customWidth="1"/>
    <col min="14323" max="14323" width="11.81640625" style="267" customWidth="1"/>
    <col min="14324" max="14572" width="8.90625" style="267"/>
    <col min="14573" max="14573" width="10.1796875" style="267" customWidth="1"/>
    <col min="14574" max="14574" width="9.08984375" style="267" customWidth="1"/>
    <col min="14575" max="14575" width="10.453125" style="267" customWidth="1"/>
    <col min="14576" max="14576" width="10.90625" style="267" customWidth="1"/>
    <col min="14577" max="14577" width="10.453125" style="267" customWidth="1"/>
    <col min="14578" max="14578" width="10.08984375" style="267" customWidth="1"/>
    <col min="14579" max="14579" width="11.81640625" style="267" customWidth="1"/>
    <col min="14580" max="14828" width="8.90625" style="267"/>
    <col min="14829" max="14829" width="10.1796875" style="267" customWidth="1"/>
    <col min="14830" max="14830" width="9.08984375" style="267" customWidth="1"/>
    <col min="14831" max="14831" width="10.453125" style="267" customWidth="1"/>
    <col min="14832" max="14832" width="10.90625" style="267" customWidth="1"/>
    <col min="14833" max="14833" width="10.453125" style="267" customWidth="1"/>
    <col min="14834" max="14834" width="10.08984375" style="267" customWidth="1"/>
    <col min="14835" max="14835" width="11.81640625" style="267" customWidth="1"/>
    <col min="14836" max="15084" width="8.90625" style="267"/>
    <col min="15085" max="15085" width="10.1796875" style="267" customWidth="1"/>
    <col min="15086" max="15086" width="9.08984375" style="267" customWidth="1"/>
    <col min="15087" max="15087" width="10.453125" style="267" customWidth="1"/>
    <col min="15088" max="15088" width="10.90625" style="267" customWidth="1"/>
    <col min="15089" max="15089" width="10.453125" style="267" customWidth="1"/>
    <col min="15090" max="15090" width="10.08984375" style="267" customWidth="1"/>
    <col min="15091" max="15091" width="11.81640625" style="267" customWidth="1"/>
    <col min="15092" max="15340" width="8.90625" style="267"/>
    <col min="15341" max="15341" width="10.1796875" style="267" customWidth="1"/>
    <col min="15342" max="15342" width="9.08984375" style="267" customWidth="1"/>
    <col min="15343" max="15343" width="10.453125" style="267" customWidth="1"/>
    <col min="15344" max="15344" width="10.90625" style="267" customWidth="1"/>
    <col min="15345" max="15345" width="10.453125" style="267" customWidth="1"/>
    <col min="15346" max="15346" width="10.08984375" style="267" customWidth="1"/>
    <col min="15347" max="15347" width="11.81640625" style="267" customWidth="1"/>
    <col min="15348" max="15596" width="8.90625" style="267"/>
    <col min="15597" max="15597" width="10.1796875" style="267" customWidth="1"/>
    <col min="15598" max="15598" width="9.08984375" style="267" customWidth="1"/>
    <col min="15599" max="15599" width="10.453125" style="267" customWidth="1"/>
    <col min="15600" max="15600" width="10.90625" style="267" customWidth="1"/>
    <col min="15601" max="15601" width="10.453125" style="267" customWidth="1"/>
    <col min="15602" max="15602" width="10.08984375" style="267" customWidth="1"/>
    <col min="15603" max="15603" width="11.81640625" style="267" customWidth="1"/>
    <col min="15604" max="15852" width="8.90625" style="267"/>
    <col min="15853" max="15853" width="10.1796875" style="267" customWidth="1"/>
    <col min="15854" max="15854" width="9.08984375" style="267" customWidth="1"/>
    <col min="15855" max="15855" width="10.453125" style="267" customWidth="1"/>
    <col min="15856" max="15856" width="10.90625" style="267" customWidth="1"/>
    <col min="15857" max="15857" width="10.453125" style="267" customWidth="1"/>
    <col min="15858" max="15858" width="10.08984375" style="267" customWidth="1"/>
    <col min="15859" max="15859" width="11.81640625" style="267" customWidth="1"/>
    <col min="15860" max="16108" width="8.90625" style="267"/>
    <col min="16109" max="16109" width="10.1796875" style="267" customWidth="1"/>
    <col min="16110" max="16110" width="9.08984375" style="267" customWidth="1"/>
    <col min="16111" max="16111" width="10.453125" style="267" customWidth="1"/>
    <col min="16112" max="16112" width="10.90625" style="267" customWidth="1"/>
    <col min="16113" max="16113" width="10.453125" style="267" customWidth="1"/>
    <col min="16114" max="16114" width="10.08984375" style="267" customWidth="1"/>
    <col min="16115" max="16115" width="11.81640625" style="267" customWidth="1"/>
    <col min="16116" max="16384" width="8.90625" style="267"/>
  </cols>
  <sheetData>
    <row r="1" spans="1:65">
      <c r="A1" s="708" t="str">
        <f>'Gen.Contr. Cert. of Actual Cost'!A1:D1</f>
        <v xml:space="preserve">Version 2018.2 </v>
      </c>
    </row>
    <row r="2" spans="1:65" ht="30" customHeight="1">
      <c r="A2" s="813" t="s">
        <v>694</v>
      </c>
      <c r="B2" s="813"/>
      <c r="C2" s="813"/>
      <c r="D2" s="813"/>
      <c r="E2" s="813"/>
      <c r="F2" s="813"/>
      <c r="G2" s="813"/>
      <c r="I2" s="429"/>
      <c r="J2" s="268"/>
      <c r="K2" s="430"/>
      <c r="L2" s="270"/>
      <c r="M2" s="269"/>
      <c r="N2" s="270"/>
      <c r="O2" s="269"/>
      <c r="P2" s="269"/>
      <c r="R2" s="271" t="s">
        <v>262</v>
      </c>
      <c r="S2" s="269"/>
      <c r="T2" s="269"/>
      <c r="U2" s="270"/>
      <c r="V2" s="269"/>
      <c r="W2" s="270"/>
      <c r="X2" s="269"/>
      <c r="Y2" s="269"/>
      <c r="Z2" s="269"/>
      <c r="AA2" s="272" t="s">
        <v>271</v>
      </c>
      <c r="AB2" s="271"/>
      <c r="AC2" s="269"/>
      <c r="AD2" s="269"/>
      <c r="AE2" s="269"/>
      <c r="AF2" s="269"/>
      <c r="AG2" s="269"/>
      <c r="AH2" s="269"/>
      <c r="AI2" s="328" t="s">
        <v>482</v>
      </c>
      <c r="AJ2" s="269"/>
      <c r="AK2" s="269"/>
      <c r="AL2" s="269"/>
      <c r="AM2" s="269"/>
      <c r="AN2" s="269"/>
      <c r="AO2" s="269"/>
      <c r="AQ2" s="271" t="s">
        <v>279</v>
      </c>
      <c r="AR2" s="269"/>
      <c r="AS2" s="269"/>
      <c r="AT2" s="269"/>
      <c r="AU2" s="269"/>
      <c r="AV2" s="269"/>
      <c r="AW2" s="269"/>
      <c r="AX2" s="269"/>
      <c r="AY2" s="269"/>
      <c r="AZ2" s="269"/>
      <c r="BA2" s="269"/>
      <c r="BB2" s="269"/>
      <c r="BE2" s="807" t="s">
        <v>400</v>
      </c>
      <c r="BF2" s="807"/>
      <c r="BG2" s="807"/>
      <c r="BH2" s="807"/>
      <c r="BI2" s="807"/>
      <c r="BJ2" s="807"/>
    </row>
    <row r="3" spans="1:65" ht="17.399999999999999">
      <c r="A3" s="271" t="s">
        <v>11</v>
      </c>
      <c r="B3" s="713"/>
      <c r="C3" s="713"/>
      <c r="D3" s="713"/>
      <c r="E3" s="713"/>
      <c r="F3" s="713"/>
      <c r="G3" s="713"/>
      <c r="I3" s="273" t="s">
        <v>249</v>
      </c>
      <c r="J3" s="273"/>
      <c r="L3" s="274"/>
      <c r="M3" s="812" t="s">
        <v>37</v>
      </c>
      <c r="N3" s="812"/>
      <c r="O3" s="812"/>
      <c r="P3" s="275"/>
      <c r="R3" s="342"/>
      <c r="S3" s="276"/>
      <c r="T3" s="276"/>
      <c r="U3" s="277"/>
      <c r="V3" s="812" t="s">
        <v>37</v>
      </c>
      <c r="W3" s="812"/>
      <c r="X3" s="812"/>
      <c r="Y3" s="275"/>
      <c r="Z3" s="275"/>
      <c r="AA3" s="276"/>
      <c r="AB3" s="276"/>
      <c r="AC3" s="276"/>
      <c r="AD3" s="278" t="s">
        <v>467</v>
      </c>
      <c r="AE3" s="279"/>
      <c r="AF3" s="279"/>
      <c r="AG3" s="278" t="s">
        <v>468</v>
      </c>
      <c r="AH3" s="276"/>
      <c r="AI3" s="269"/>
      <c r="AJ3" s="269"/>
      <c r="AK3" s="269"/>
      <c r="AL3" s="269"/>
      <c r="AM3" s="269"/>
      <c r="AN3" s="269"/>
      <c r="AO3" s="269"/>
      <c r="AQ3" s="267" t="s">
        <v>280</v>
      </c>
      <c r="AR3" s="269"/>
      <c r="AS3" s="269"/>
      <c r="AT3" s="269"/>
      <c r="AU3" s="269"/>
      <c r="AV3" s="269"/>
      <c r="AW3" s="269"/>
      <c r="AX3" s="269"/>
      <c r="AY3" s="269"/>
      <c r="AZ3" s="269"/>
      <c r="BA3" s="269"/>
      <c r="BB3" s="269"/>
    </row>
    <row r="4" spans="1:65" ht="18">
      <c r="A4" s="808" t="s">
        <v>386</v>
      </c>
      <c r="B4" s="809"/>
      <c r="C4" s="809"/>
      <c r="D4" s="809"/>
      <c r="E4" s="809"/>
      <c r="F4" s="809"/>
      <c r="G4" s="809"/>
      <c r="K4" s="278"/>
      <c r="L4" s="280"/>
      <c r="M4" s="278" t="s">
        <v>467</v>
      </c>
      <c r="N4" s="280"/>
      <c r="O4" s="278" t="s">
        <v>468</v>
      </c>
      <c r="P4" s="278"/>
      <c r="R4" s="276"/>
      <c r="S4" s="276"/>
      <c r="T4" s="281"/>
      <c r="U4" s="279"/>
      <c r="V4" s="278" t="s">
        <v>467</v>
      </c>
      <c r="W4" s="279"/>
      <c r="X4" s="278" t="s">
        <v>468</v>
      </c>
      <c r="Y4" s="278"/>
      <c r="Z4" s="278"/>
      <c r="AA4" s="276"/>
      <c r="AB4" s="276"/>
      <c r="AC4" s="276"/>
      <c r="AD4" s="278" t="s">
        <v>468</v>
      </c>
      <c r="AE4" s="281"/>
      <c r="AF4" s="281"/>
      <c r="AG4" s="278" t="s">
        <v>469</v>
      </c>
      <c r="AH4" s="276"/>
      <c r="AI4" s="329" t="s">
        <v>517</v>
      </c>
      <c r="AJ4" s="276"/>
      <c r="AK4" s="276"/>
      <c r="AL4" s="276"/>
      <c r="AM4" s="276"/>
      <c r="AN4" s="793">
        <f>B45</f>
        <v>0</v>
      </c>
      <c r="AO4" s="793"/>
      <c r="AP4" s="281" t="s">
        <v>278</v>
      </c>
      <c r="AQ4" s="269"/>
      <c r="AR4" s="269"/>
      <c r="AS4" s="269"/>
      <c r="AT4" s="269"/>
      <c r="AU4" s="269"/>
      <c r="AV4" s="269"/>
      <c r="AW4" s="269"/>
      <c r="AX4" s="269"/>
      <c r="AY4" s="269"/>
      <c r="AZ4" s="269"/>
      <c r="BA4" s="269"/>
      <c r="BB4" s="269"/>
    </row>
    <row r="5" spans="1:65" ht="18.600000000000001" thickBot="1">
      <c r="A5" s="283"/>
      <c r="B5" s="284"/>
      <c r="C5" s="284"/>
      <c r="D5" s="284"/>
      <c r="E5" s="284"/>
      <c r="F5" s="284"/>
      <c r="G5" s="284"/>
      <c r="K5" s="278"/>
      <c r="L5" s="280"/>
      <c r="M5" s="278" t="s">
        <v>468</v>
      </c>
      <c r="N5" s="280"/>
      <c r="O5" s="278" t="s">
        <v>469</v>
      </c>
      <c r="P5" s="278"/>
      <c r="Q5" s="278" t="s">
        <v>471</v>
      </c>
      <c r="R5" s="276"/>
      <c r="S5" s="276"/>
      <c r="T5" s="281"/>
      <c r="U5" s="279"/>
      <c r="V5" s="278" t="s">
        <v>468</v>
      </c>
      <c r="W5" s="279"/>
      <c r="X5" s="278" t="s">
        <v>469</v>
      </c>
      <c r="Y5" s="278"/>
      <c r="Z5" s="278" t="s">
        <v>471</v>
      </c>
      <c r="AA5" s="276"/>
      <c r="AB5" s="276"/>
      <c r="AC5" s="276"/>
      <c r="AD5" s="285" t="s">
        <v>470</v>
      </c>
      <c r="AE5" s="281"/>
      <c r="AF5" s="281"/>
      <c r="AG5" s="285" t="s">
        <v>141</v>
      </c>
      <c r="AH5" s="276"/>
      <c r="AI5" s="329" t="s">
        <v>477</v>
      </c>
      <c r="AJ5" s="276"/>
      <c r="AK5" s="276"/>
      <c r="AL5" s="276"/>
      <c r="AM5" s="276"/>
      <c r="AN5" s="793">
        <f>B59</f>
        <v>0</v>
      </c>
      <c r="AO5" s="793"/>
      <c r="AP5" s="281" t="s">
        <v>278</v>
      </c>
      <c r="AQ5" s="269"/>
      <c r="AR5" s="269"/>
      <c r="AS5" s="269"/>
      <c r="AT5" s="269"/>
      <c r="AU5" s="269"/>
      <c r="AV5" s="269"/>
      <c r="AW5" s="269"/>
      <c r="AX5" s="269"/>
      <c r="AY5" s="269"/>
      <c r="AZ5" s="269"/>
      <c r="BA5" s="269"/>
      <c r="BB5" s="269"/>
    </row>
    <row r="6" spans="1:65" ht="16.2" thickBot="1">
      <c r="A6" s="810"/>
      <c r="B6" s="811"/>
      <c r="C6" s="811"/>
      <c r="D6" s="811"/>
      <c r="E6" s="811"/>
      <c r="F6" s="811"/>
      <c r="G6" s="811"/>
      <c r="K6" s="285" t="s">
        <v>250</v>
      </c>
      <c r="L6" s="280"/>
      <c r="M6" s="285" t="s">
        <v>470</v>
      </c>
      <c r="N6" s="280"/>
      <c r="O6" s="285" t="s">
        <v>141</v>
      </c>
      <c r="P6" s="280"/>
      <c r="Q6" s="285" t="s">
        <v>251</v>
      </c>
      <c r="R6" s="276"/>
      <c r="S6" s="276"/>
      <c r="T6" s="287" t="s">
        <v>250</v>
      </c>
      <c r="U6" s="279"/>
      <c r="V6" s="285" t="s">
        <v>470</v>
      </c>
      <c r="W6" s="279"/>
      <c r="X6" s="285" t="s">
        <v>141</v>
      </c>
      <c r="Y6" s="280"/>
      <c r="Z6" s="285" t="s">
        <v>251</v>
      </c>
      <c r="AA6" s="272" t="s">
        <v>391</v>
      </c>
      <c r="AB6" s="272"/>
      <c r="AC6" s="276"/>
      <c r="AD6" s="399">
        <f>V43</f>
        <v>0</v>
      </c>
      <c r="AE6" s="276"/>
      <c r="AF6" s="276"/>
      <c r="AG6" s="399">
        <f>X43</f>
        <v>0</v>
      </c>
      <c r="AH6" s="276"/>
      <c r="AI6" s="329" t="s">
        <v>478</v>
      </c>
      <c r="AJ6" s="276"/>
      <c r="AK6" s="276"/>
      <c r="AL6" s="276"/>
      <c r="AM6" s="276"/>
      <c r="AN6" s="793">
        <f>SUM(AN4:AN5)</f>
        <v>0</v>
      </c>
      <c r="AO6" s="793"/>
      <c r="AP6" s="281" t="s">
        <v>278</v>
      </c>
      <c r="AQ6" s="276" t="s">
        <v>366</v>
      </c>
      <c r="AR6" s="269"/>
      <c r="AS6" s="269"/>
      <c r="AT6" s="269"/>
      <c r="AU6" s="269"/>
      <c r="AV6" s="269"/>
      <c r="AW6" s="269"/>
      <c r="AX6" s="269"/>
      <c r="AY6" s="269"/>
      <c r="AZ6" s="269"/>
      <c r="BA6" s="269"/>
      <c r="BB6" s="269"/>
    </row>
    <row r="7" spans="1:65" ht="17.399999999999999">
      <c r="I7" s="288" t="s">
        <v>252</v>
      </c>
      <c r="J7" s="288"/>
      <c r="L7" s="274"/>
      <c r="N7" s="274"/>
      <c r="R7" s="276"/>
      <c r="S7" s="276"/>
      <c r="T7" s="289"/>
      <c r="U7" s="277"/>
      <c r="V7" s="276"/>
      <c r="W7" s="277"/>
      <c r="X7" s="289"/>
      <c r="Y7" s="289"/>
      <c r="Z7" s="289"/>
      <c r="AA7" s="276"/>
      <c r="AB7" s="276"/>
      <c r="AC7" s="276"/>
      <c r="AD7" s="276"/>
      <c r="AE7" s="276"/>
      <c r="AF7" s="276"/>
      <c r="AG7" s="276"/>
      <c r="AH7" s="276"/>
      <c r="AI7" s="329" t="s">
        <v>479</v>
      </c>
      <c r="AJ7" s="276"/>
      <c r="AK7" s="276"/>
      <c r="AL7" s="276"/>
      <c r="AM7" s="276"/>
      <c r="AN7" s="793">
        <f>D45</f>
        <v>0</v>
      </c>
      <c r="AO7" s="793"/>
      <c r="AP7" s="281" t="s">
        <v>236</v>
      </c>
      <c r="AQ7" s="269"/>
      <c r="AR7" s="269"/>
      <c r="AS7" s="269"/>
      <c r="AT7" s="269"/>
      <c r="AU7" s="269"/>
      <c r="AV7" s="269"/>
      <c r="AW7" s="269"/>
      <c r="AX7" s="269"/>
      <c r="AY7" s="269"/>
      <c r="AZ7" s="269"/>
      <c r="BA7" s="269"/>
      <c r="BB7" s="269"/>
      <c r="BC7" s="271" t="s">
        <v>593</v>
      </c>
      <c r="BD7" s="269"/>
      <c r="BE7" s="269"/>
      <c r="BF7" s="269"/>
      <c r="BG7" s="269"/>
      <c r="BH7" s="269"/>
      <c r="BI7" s="269"/>
      <c r="BJ7" s="269"/>
      <c r="BK7" s="269"/>
      <c r="BL7" s="269"/>
      <c r="BM7" s="269"/>
    </row>
    <row r="8" spans="1:65" ht="16.2" customHeight="1">
      <c r="A8" s="290" t="s">
        <v>222</v>
      </c>
      <c r="B8" s="282">
        <v>0</v>
      </c>
      <c r="C8" s="282"/>
      <c r="D8" s="282"/>
      <c r="E8" s="282"/>
      <c r="F8" s="282"/>
      <c r="G8" s="282"/>
      <c r="H8" s="274"/>
      <c r="I8" s="339" t="s">
        <v>379</v>
      </c>
      <c r="K8" s="340">
        <v>0</v>
      </c>
      <c r="L8" s="341"/>
      <c r="M8" s="340">
        <v>0</v>
      </c>
      <c r="N8" s="341"/>
      <c r="O8" s="340">
        <v>0</v>
      </c>
      <c r="P8" s="341"/>
      <c r="Q8" s="340">
        <v>0</v>
      </c>
      <c r="R8" s="272" t="s">
        <v>263</v>
      </c>
      <c r="S8" s="276"/>
      <c r="T8" s="286">
        <f>K19+K25+K37+K53+K68</f>
        <v>0</v>
      </c>
      <c r="U8" s="293"/>
      <c r="V8" s="286">
        <f>M19+M25+M37+M53+M68</f>
        <v>0</v>
      </c>
      <c r="W8" s="293"/>
      <c r="X8" s="286">
        <f t="shared" ref="X8:Z8" si="0">O19+O25+O37+O53+O68</f>
        <v>0</v>
      </c>
      <c r="Y8" s="293"/>
      <c r="Z8" s="286">
        <f t="shared" si="0"/>
        <v>0</v>
      </c>
      <c r="AA8" s="276" t="s">
        <v>272</v>
      </c>
      <c r="AB8" s="276"/>
      <c r="AC8" s="276"/>
      <c r="AD8" s="276"/>
      <c r="AE8" s="276"/>
      <c r="AF8" s="276"/>
      <c r="AG8" s="276"/>
      <c r="AH8" s="276"/>
      <c r="AI8" s="329" t="s">
        <v>480</v>
      </c>
      <c r="AJ8" s="276"/>
      <c r="AK8" s="276"/>
      <c r="AL8" s="276"/>
      <c r="AM8" s="276"/>
      <c r="AN8" s="793">
        <f>D59</f>
        <v>0</v>
      </c>
      <c r="AO8" s="793"/>
      <c r="AP8" s="281" t="s">
        <v>236</v>
      </c>
      <c r="AQ8" s="294"/>
      <c r="AR8" s="295" t="s">
        <v>627</v>
      </c>
      <c r="AS8" s="282"/>
      <c r="AT8" s="286"/>
      <c r="AU8" s="435">
        <v>0</v>
      </c>
      <c r="AV8" s="282"/>
      <c r="AW8" s="282"/>
      <c r="AX8" s="282"/>
      <c r="AY8" s="277"/>
      <c r="AZ8" s="277"/>
      <c r="BA8" s="277"/>
      <c r="BB8" s="277"/>
      <c r="BC8" s="269"/>
      <c r="BD8" s="269"/>
      <c r="BE8" s="269"/>
      <c r="BF8" s="269"/>
      <c r="BG8" s="269"/>
      <c r="BH8" s="269"/>
      <c r="BI8" s="269"/>
      <c r="BJ8" s="269"/>
      <c r="BK8" s="269"/>
      <c r="BL8" s="269"/>
      <c r="BM8" s="269"/>
    </row>
    <row r="9" spans="1:65" ht="16.2" customHeight="1">
      <c r="A9" s="282" t="s">
        <v>223</v>
      </c>
      <c r="B9" s="426">
        <v>0</v>
      </c>
      <c r="C9" s="282"/>
      <c r="D9" s="282"/>
      <c r="E9" s="282"/>
      <c r="F9" s="282"/>
      <c r="G9" s="282"/>
      <c r="H9" s="274"/>
      <c r="I9" s="339" t="s">
        <v>380</v>
      </c>
      <c r="K9" s="340">
        <v>0</v>
      </c>
      <c r="L9" s="341"/>
      <c r="M9" s="340">
        <v>0</v>
      </c>
      <c r="N9" s="341"/>
      <c r="O9" s="340">
        <v>0</v>
      </c>
      <c r="P9" s="341"/>
      <c r="Q9" s="340">
        <v>0</v>
      </c>
      <c r="R9" s="276"/>
      <c r="S9" s="276"/>
      <c r="T9" s="289"/>
      <c r="U9" s="277"/>
      <c r="V9" s="276"/>
      <c r="W9" s="277"/>
      <c r="X9" s="289"/>
      <c r="Y9" s="289"/>
      <c r="Z9" s="289"/>
      <c r="AA9" s="276" t="s">
        <v>310</v>
      </c>
      <c r="AB9" s="276"/>
      <c r="AC9" s="276"/>
      <c r="AD9" s="282"/>
      <c r="AE9" s="276"/>
      <c r="AF9" s="276"/>
      <c r="AG9" s="286"/>
      <c r="AH9" s="276"/>
      <c r="AI9" s="329" t="s">
        <v>481</v>
      </c>
      <c r="AJ9" s="276"/>
      <c r="AK9" s="276"/>
      <c r="AL9" s="276"/>
      <c r="AM9" s="276"/>
      <c r="AN9" s="793">
        <f>SUM(AN7:AN8)</f>
        <v>0</v>
      </c>
      <c r="AO9" s="793"/>
      <c r="AP9" s="281" t="s">
        <v>236</v>
      </c>
      <c r="AQ9" s="294"/>
      <c r="AR9" s="295" t="s">
        <v>598</v>
      </c>
      <c r="AS9" s="282"/>
      <c r="AT9" s="286"/>
      <c r="AU9" s="435">
        <v>0</v>
      </c>
      <c r="AV9" s="282"/>
      <c r="AW9" s="282"/>
      <c r="AX9" s="282"/>
      <c r="AY9" s="277"/>
      <c r="AZ9" s="277"/>
      <c r="BA9" s="277"/>
      <c r="BC9" s="727" t="s">
        <v>632</v>
      </c>
      <c r="BD9" s="727"/>
      <c r="BE9" s="727"/>
      <c r="BF9" s="727"/>
      <c r="BG9" s="727"/>
      <c r="BH9" s="727"/>
      <c r="BI9" s="727"/>
      <c r="BJ9" s="727"/>
      <c r="BK9" s="727"/>
      <c r="BL9" s="727"/>
      <c r="BM9" s="727"/>
    </row>
    <row r="10" spans="1:65" ht="16.2" customHeight="1">
      <c r="A10" s="282" t="s">
        <v>390</v>
      </c>
      <c r="B10" s="282"/>
      <c r="C10" s="282"/>
      <c r="D10" s="660">
        <v>0</v>
      </c>
      <c r="E10" s="282"/>
      <c r="F10" s="282"/>
      <c r="G10" s="282"/>
      <c r="H10" s="274"/>
      <c r="I10" s="339" t="s">
        <v>381</v>
      </c>
      <c r="J10" s="296"/>
      <c r="K10" s="340">
        <v>0</v>
      </c>
      <c r="L10" s="341"/>
      <c r="M10" s="340">
        <v>0</v>
      </c>
      <c r="N10" s="341"/>
      <c r="O10" s="340">
        <v>0</v>
      </c>
      <c r="P10" s="341"/>
      <c r="Q10" s="340">
        <v>0</v>
      </c>
      <c r="R10" s="276"/>
      <c r="S10" s="276"/>
      <c r="T10" s="289"/>
      <c r="U10" s="277"/>
      <c r="V10" s="276"/>
      <c r="W10" s="277"/>
      <c r="X10" s="289"/>
      <c r="Y10" s="289"/>
      <c r="Z10" s="289"/>
      <c r="AA10" s="276"/>
      <c r="AB10" s="276"/>
      <c r="AC10" s="276"/>
      <c r="AD10" s="276"/>
      <c r="AE10" s="276"/>
      <c r="AF10" s="276"/>
      <c r="AG10" s="276"/>
      <c r="AH10" s="276"/>
      <c r="AI10" s="329" t="s">
        <v>499</v>
      </c>
      <c r="AK10" s="276"/>
      <c r="AL10" s="276"/>
      <c r="AM10" s="276"/>
      <c r="AN10" s="794" t="e">
        <f>AN4/AN6</f>
        <v>#DIV/0!</v>
      </c>
      <c r="AO10" s="794"/>
      <c r="AP10" s="276"/>
      <c r="AQ10" s="294"/>
      <c r="AR10" s="295" t="s">
        <v>599</v>
      </c>
      <c r="AS10" s="282"/>
      <c r="AT10" s="286"/>
      <c r="AU10" s="435">
        <v>0</v>
      </c>
      <c r="AV10" s="282"/>
      <c r="AW10" s="282"/>
      <c r="AX10" s="282"/>
      <c r="AY10" s="277"/>
      <c r="AZ10" s="277"/>
      <c r="BA10" s="277"/>
      <c r="BC10" s="727"/>
      <c r="BD10" s="727"/>
      <c r="BE10" s="727"/>
      <c r="BF10" s="727"/>
      <c r="BG10" s="727"/>
      <c r="BH10" s="727"/>
      <c r="BI10" s="727"/>
      <c r="BJ10" s="727"/>
      <c r="BK10" s="727"/>
      <c r="BL10" s="727"/>
      <c r="BM10" s="727"/>
    </row>
    <row r="11" spans="1:65" ht="16.2" customHeight="1">
      <c r="A11" s="295" t="s">
        <v>670</v>
      </c>
      <c r="B11" s="282">
        <v>0</v>
      </c>
      <c r="C11" s="282"/>
      <c r="D11" s="298"/>
      <c r="E11" s="282"/>
      <c r="F11" s="282"/>
      <c r="G11" s="282"/>
      <c r="H11" s="274"/>
      <c r="I11" s="339" t="s">
        <v>382</v>
      </c>
      <c r="K11" s="340">
        <v>0</v>
      </c>
      <c r="L11" s="341"/>
      <c r="M11" s="340">
        <v>0</v>
      </c>
      <c r="N11" s="341"/>
      <c r="O11" s="340">
        <v>0</v>
      </c>
      <c r="P11" s="341"/>
      <c r="Q11" s="340">
        <v>0</v>
      </c>
      <c r="R11" s="272" t="s">
        <v>264</v>
      </c>
      <c r="S11" s="276"/>
      <c r="T11" s="286">
        <v>0</v>
      </c>
      <c r="U11" s="277"/>
      <c r="V11" s="286">
        <v>0</v>
      </c>
      <c r="W11" s="277"/>
      <c r="X11" s="286">
        <v>0</v>
      </c>
      <c r="Y11" s="293"/>
      <c r="Z11" s="286">
        <v>0</v>
      </c>
      <c r="AA11" s="276" t="s">
        <v>273</v>
      </c>
      <c r="AB11" s="276"/>
      <c r="AC11" s="276"/>
      <c r="AD11" s="282"/>
      <c r="AE11" s="276"/>
      <c r="AF11" s="276"/>
      <c r="AG11" s="286"/>
      <c r="AH11" s="276"/>
      <c r="AI11" s="329" t="s">
        <v>502</v>
      </c>
      <c r="AJ11" s="276"/>
      <c r="AK11" s="276"/>
      <c r="AL11" s="276"/>
      <c r="AM11" s="276"/>
      <c r="AN11" s="796" t="e">
        <f>AN7/AN9</f>
        <v>#DIV/0!</v>
      </c>
      <c r="AO11" s="796"/>
      <c r="AP11" s="276"/>
      <c r="AQ11" s="294"/>
      <c r="AR11" s="295" t="s">
        <v>600</v>
      </c>
      <c r="AS11" s="282"/>
      <c r="AT11" s="286"/>
      <c r="AU11" s="435">
        <v>0</v>
      </c>
      <c r="AV11" s="282"/>
      <c r="AW11" s="282"/>
      <c r="AX11" s="282"/>
      <c r="AY11" s="277"/>
      <c r="AZ11" s="277"/>
      <c r="BA11" s="277"/>
      <c r="BC11" s="727"/>
      <c r="BD11" s="727"/>
      <c r="BE11" s="727"/>
      <c r="BF11" s="727"/>
      <c r="BG11" s="727"/>
      <c r="BH11" s="727"/>
      <c r="BI11" s="727"/>
      <c r="BJ11" s="727"/>
      <c r="BK11" s="727"/>
      <c r="BL11" s="727"/>
      <c r="BM11" s="727"/>
    </row>
    <row r="12" spans="1:65" ht="16.2" customHeight="1">
      <c r="A12" s="295" t="s">
        <v>669</v>
      </c>
      <c r="B12" s="660">
        <v>0</v>
      </c>
      <c r="C12" s="282"/>
      <c r="D12" s="298"/>
      <c r="E12" s="672"/>
      <c r="F12" s="671" t="s">
        <v>668</v>
      </c>
      <c r="G12" s="660">
        <v>0</v>
      </c>
      <c r="H12" s="274"/>
      <c r="I12" s="339" t="s">
        <v>520</v>
      </c>
      <c r="K12" s="340">
        <v>0</v>
      </c>
      <c r="L12" s="341"/>
      <c r="M12" s="340">
        <v>0</v>
      </c>
      <c r="N12" s="341"/>
      <c r="O12" s="340">
        <v>0</v>
      </c>
      <c r="P12" s="341"/>
      <c r="Q12" s="340">
        <v>0</v>
      </c>
      <c r="R12" s="276"/>
      <c r="S12" s="276"/>
      <c r="T12" s="276"/>
      <c r="U12" s="277"/>
      <c r="V12" s="276"/>
      <c r="W12" s="277"/>
      <c r="X12" s="276"/>
      <c r="Y12" s="276"/>
      <c r="Z12" s="276"/>
      <c r="AA12" s="276"/>
      <c r="AB12" s="276"/>
      <c r="AC12" s="276"/>
      <c r="AD12" s="276"/>
      <c r="AE12" s="276"/>
      <c r="AF12" s="276"/>
      <c r="AG12" s="276"/>
      <c r="AH12" s="276"/>
      <c r="AI12" s="329" t="s">
        <v>498</v>
      </c>
      <c r="AJ12" s="276"/>
      <c r="AK12" s="276"/>
      <c r="AL12" s="276"/>
      <c r="AM12" s="276"/>
      <c r="AN12" s="796" t="e">
        <f>MIN(AN10,AN11)</f>
        <v>#DIV/0!</v>
      </c>
      <c r="AO12" s="796"/>
      <c r="AP12" s="276"/>
      <c r="AQ12" s="294"/>
      <c r="AR12" s="295" t="s">
        <v>628</v>
      </c>
      <c r="AS12" s="282"/>
      <c r="AT12" s="286"/>
      <c r="AU12" s="435">
        <v>0</v>
      </c>
      <c r="AV12" s="282"/>
      <c r="AW12" s="282"/>
      <c r="AX12" s="282"/>
      <c r="AY12" s="277"/>
      <c r="AZ12" s="277"/>
      <c r="BA12" s="277"/>
      <c r="BC12" s="276"/>
      <c r="BD12" s="276"/>
      <c r="BE12" s="276"/>
      <c r="BF12" s="276"/>
      <c r="BG12" s="276"/>
      <c r="BH12" s="276"/>
      <c r="BI12" s="276"/>
      <c r="BJ12" s="276"/>
      <c r="BK12" s="276"/>
      <c r="BL12" s="276"/>
      <c r="BM12" s="276"/>
    </row>
    <row r="13" spans="1:65" ht="16.5" customHeight="1">
      <c r="A13" s="300" t="s">
        <v>224</v>
      </c>
      <c r="B13" s="282" t="s">
        <v>589</v>
      </c>
      <c r="C13" s="282"/>
      <c r="D13" s="282"/>
      <c r="E13" s="282"/>
      <c r="F13" s="282"/>
      <c r="G13" s="282"/>
      <c r="H13" s="274"/>
      <c r="I13" s="339"/>
      <c r="K13" s="341"/>
      <c r="L13" s="341"/>
      <c r="M13" s="341"/>
      <c r="N13" s="341"/>
      <c r="O13" s="341"/>
      <c r="P13" s="341"/>
      <c r="Q13" s="341"/>
      <c r="R13" s="272" t="s">
        <v>311</v>
      </c>
      <c r="S13" s="276"/>
      <c r="T13" s="286">
        <v>0</v>
      </c>
      <c r="U13" s="277"/>
      <c r="V13" s="282">
        <v>0</v>
      </c>
      <c r="W13" s="277"/>
      <c r="X13" s="282">
        <v>0</v>
      </c>
      <c r="Y13" s="277"/>
      <c r="Z13" s="282">
        <v>0</v>
      </c>
      <c r="AA13" s="276" t="s">
        <v>594</v>
      </c>
      <c r="AB13" s="276"/>
      <c r="AC13" s="276"/>
      <c r="AD13" s="282"/>
      <c r="AE13" s="276"/>
      <c r="AF13" s="276"/>
      <c r="AG13" s="298"/>
      <c r="AH13" s="276"/>
      <c r="AI13" s="276"/>
      <c r="AJ13" s="276"/>
      <c r="AK13" s="276"/>
      <c r="AL13" s="276"/>
      <c r="AM13" s="276"/>
      <c r="AN13" s="276"/>
      <c r="AO13" s="276"/>
      <c r="AP13" s="276"/>
      <c r="AQ13" s="294"/>
      <c r="AR13" s="295" t="s">
        <v>628</v>
      </c>
      <c r="AS13" s="282"/>
      <c r="AT13" s="286"/>
      <c r="AU13" s="435">
        <v>0</v>
      </c>
      <c r="AV13" s="282"/>
      <c r="AW13" s="282"/>
      <c r="AX13" s="282"/>
      <c r="AY13" s="277"/>
      <c r="AZ13" s="277"/>
      <c r="BA13" s="277"/>
      <c r="BC13" s="301" t="s">
        <v>119</v>
      </c>
      <c r="BD13" s="276" t="s">
        <v>292</v>
      </c>
      <c r="BE13" s="276"/>
      <c r="BF13" s="276"/>
      <c r="BG13" s="276"/>
      <c r="BH13" s="276" t="s">
        <v>248</v>
      </c>
      <c r="BI13" s="282"/>
      <c r="BJ13" s="276"/>
      <c r="BK13" s="276"/>
      <c r="BL13" s="276"/>
      <c r="BM13" s="276"/>
    </row>
    <row r="14" spans="1:65" ht="16.2" customHeight="1">
      <c r="A14" s="298" t="s">
        <v>225</v>
      </c>
      <c r="B14" s="302">
        <v>0</v>
      </c>
      <c r="C14" s="295" t="s">
        <v>1</v>
      </c>
      <c r="D14" s="282" t="s">
        <v>648</v>
      </c>
      <c r="E14" s="282"/>
      <c r="F14" s="282"/>
      <c r="G14" s="282"/>
      <c r="H14" s="274"/>
      <c r="I14" s="310" t="s">
        <v>253</v>
      </c>
      <c r="J14" s="310"/>
      <c r="K14" s="340">
        <f>SUM(K8:K12)</f>
        <v>0</v>
      </c>
      <c r="L14" s="341"/>
      <c r="M14" s="340">
        <f t="shared" ref="M14:Q14" si="1">SUM(M8:M12)</f>
        <v>0</v>
      </c>
      <c r="N14" s="341"/>
      <c r="O14" s="340">
        <f t="shared" si="1"/>
        <v>0</v>
      </c>
      <c r="P14" s="341"/>
      <c r="Q14" s="340">
        <f t="shared" si="1"/>
        <v>0</v>
      </c>
      <c r="R14" s="276"/>
      <c r="S14" s="276"/>
      <c r="T14" s="276"/>
      <c r="U14" s="277"/>
      <c r="V14" s="276"/>
      <c r="W14" s="277"/>
      <c r="X14" s="276"/>
      <c r="Y14" s="276"/>
      <c r="Z14" s="276"/>
      <c r="AA14" s="276"/>
      <c r="AB14" s="276"/>
      <c r="AC14" s="276"/>
      <c r="AD14" s="276"/>
      <c r="AE14" s="276"/>
      <c r="AF14" s="276"/>
      <c r="AG14" s="276"/>
      <c r="AH14" s="276"/>
      <c r="AI14" s="272" t="s">
        <v>483</v>
      </c>
      <c r="AJ14" s="276"/>
      <c r="AK14" s="276"/>
      <c r="AL14" s="276"/>
      <c r="AM14" s="276"/>
      <c r="AN14" s="276"/>
      <c r="AO14" s="276"/>
      <c r="AP14" s="276"/>
      <c r="AQ14" s="294"/>
      <c r="AR14" s="295" t="s">
        <v>628</v>
      </c>
      <c r="AS14" s="282"/>
      <c r="AT14" s="286"/>
      <c r="AU14" s="435">
        <v>0</v>
      </c>
      <c r="AV14" s="282"/>
      <c r="AW14" s="282"/>
      <c r="AX14" s="282"/>
      <c r="AY14" s="277"/>
      <c r="AZ14" s="277"/>
      <c r="BA14" s="277"/>
      <c r="BC14" s="301" t="s">
        <v>120</v>
      </c>
      <c r="BD14" s="276" t="s">
        <v>518</v>
      </c>
      <c r="BE14" s="276"/>
      <c r="BF14" s="276"/>
      <c r="BG14" s="276"/>
      <c r="BH14" s="276" t="s">
        <v>248</v>
      </c>
      <c r="BI14" s="282"/>
      <c r="BJ14" s="276"/>
      <c r="BK14" s="276"/>
      <c r="BL14" s="276"/>
      <c r="BM14" s="276"/>
    </row>
    <row r="15" spans="1:65" ht="16.2" customHeight="1">
      <c r="A15" s="298" t="s">
        <v>226</v>
      </c>
      <c r="B15" s="798" t="s">
        <v>589</v>
      </c>
      <c r="C15" s="798"/>
      <c r="D15" s="303"/>
      <c r="E15" s="282"/>
      <c r="F15" s="282"/>
      <c r="G15" s="282"/>
      <c r="H15" s="274"/>
      <c r="I15" s="339"/>
      <c r="K15" s="341"/>
      <c r="L15" s="341"/>
      <c r="M15" s="341"/>
      <c r="N15" s="341"/>
      <c r="O15" s="341"/>
      <c r="P15" s="341"/>
      <c r="Q15" s="341"/>
      <c r="R15" s="272" t="s">
        <v>265</v>
      </c>
      <c r="S15" s="276"/>
      <c r="T15" s="276"/>
      <c r="U15" s="277"/>
      <c r="V15" s="276" t="s">
        <v>1</v>
      </c>
      <c r="W15" s="277"/>
      <c r="X15" s="276"/>
      <c r="Y15" s="276"/>
      <c r="Z15" s="276"/>
      <c r="AA15" s="276" t="s">
        <v>595</v>
      </c>
      <c r="AB15" s="276"/>
      <c r="AC15" s="276"/>
      <c r="AD15" s="276"/>
      <c r="AE15" s="276"/>
      <c r="AF15" s="276"/>
      <c r="AG15" s="276"/>
      <c r="AH15" s="276"/>
      <c r="AI15" s="276"/>
      <c r="AJ15" s="276"/>
      <c r="AK15" s="276"/>
      <c r="AL15" s="276"/>
      <c r="AM15" s="276"/>
      <c r="AN15" s="276"/>
      <c r="AO15" s="276"/>
      <c r="AP15" s="276"/>
      <c r="AQ15" s="294"/>
      <c r="AR15" s="295" t="s">
        <v>628</v>
      </c>
      <c r="AS15" s="282"/>
      <c r="AT15" s="286"/>
      <c r="AU15" s="435">
        <v>0</v>
      </c>
      <c r="AV15" s="282"/>
      <c r="AW15" s="282"/>
      <c r="AX15" s="282"/>
      <c r="AY15" s="277"/>
      <c r="AZ15" s="277"/>
      <c r="BA15" s="277"/>
      <c r="BC15" s="301" t="s">
        <v>121</v>
      </c>
      <c r="BD15" s="276" t="s">
        <v>293</v>
      </c>
      <c r="BE15" s="276"/>
      <c r="BF15" s="276"/>
      <c r="BG15" s="276"/>
      <c r="BH15" s="276" t="s">
        <v>248</v>
      </c>
      <c r="BI15" s="282"/>
      <c r="BJ15" s="276"/>
      <c r="BK15" s="276"/>
      <c r="BL15" s="276"/>
      <c r="BM15" s="276"/>
    </row>
    <row r="16" spans="1:65" ht="15.6">
      <c r="A16" s="576" t="s">
        <v>647</v>
      </c>
      <c r="B16" s="321"/>
      <c r="C16" s="814"/>
      <c r="D16" s="814"/>
      <c r="E16" s="814"/>
      <c r="F16" s="814"/>
      <c r="G16" s="814"/>
      <c r="I16" s="288" t="s">
        <v>254</v>
      </c>
      <c r="J16" s="288"/>
      <c r="K16" s="314"/>
      <c r="L16" s="292"/>
      <c r="M16" s="314"/>
      <c r="N16" s="292"/>
      <c r="O16" s="314"/>
      <c r="P16" s="314"/>
      <c r="R16" s="339" t="s">
        <v>534</v>
      </c>
      <c r="S16" s="276"/>
      <c r="T16" s="286">
        <v>0</v>
      </c>
      <c r="U16" s="277"/>
      <c r="V16" s="305" t="s">
        <v>266</v>
      </c>
      <c r="W16" s="277"/>
      <c r="X16" s="305" t="s">
        <v>266</v>
      </c>
      <c r="Y16" s="306"/>
      <c r="Z16" s="431">
        <f>T16</f>
        <v>0</v>
      </c>
      <c r="AA16" s="276" t="s">
        <v>274</v>
      </c>
      <c r="AB16" s="276"/>
      <c r="AC16" s="276"/>
      <c r="AD16" s="282"/>
      <c r="AE16" s="276"/>
      <c r="AF16" s="276"/>
      <c r="AG16" s="282"/>
      <c r="AH16" s="276"/>
      <c r="AI16" s="329" t="s">
        <v>497</v>
      </c>
      <c r="AJ16" s="276"/>
      <c r="AK16" s="276"/>
      <c r="AL16" s="276"/>
      <c r="AM16" s="276"/>
      <c r="AN16" s="796" t="e">
        <f>AN12</f>
        <v>#DIV/0!</v>
      </c>
      <c r="AO16" s="796"/>
      <c r="AP16" s="276"/>
      <c r="AQ16" s="294"/>
      <c r="AR16" s="295"/>
      <c r="AS16" s="282"/>
      <c r="AT16" s="286"/>
      <c r="AU16" s="435"/>
      <c r="AV16" s="282"/>
      <c r="AW16" s="282"/>
      <c r="AX16" s="282"/>
      <c r="AY16" s="277"/>
      <c r="AZ16" s="277"/>
      <c r="BA16" s="277"/>
      <c r="BC16" s="301" t="s">
        <v>122</v>
      </c>
      <c r="BD16" s="276" t="s">
        <v>294</v>
      </c>
      <c r="BE16" s="276"/>
      <c r="BF16" s="276"/>
      <c r="BG16" s="276"/>
      <c r="BH16" s="276"/>
      <c r="BI16" s="282"/>
      <c r="BJ16" s="276" t="s">
        <v>282</v>
      </c>
      <c r="BK16" s="276"/>
      <c r="BL16" s="276"/>
      <c r="BM16" s="276"/>
    </row>
    <row r="17" spans="1:65" ht="15.6">
      <c r="A17" s="304" t="s">
        <v>649</v>
      </c>
      <c r="B17" s="321"/>
      <c r="C17" s="321"/>
      <c r="D17" s="276"/>
      <c r="E17" s="276" t="s">
        <v>650</v>
      </c>
      <c r="F17" s="321"/>
      <c r="G17" s="321"/>
      <c r="I17" s="339" t="s">
        <v>110</v>
      </c>
      <c r="K17" s="291">
        <v>0</v>
      </c>
      <c r="L17" s="292"/>
      <c r="M17" s="291">
        <v>0</v>
      </c>
      <c r="N17" s="292"/>
      <c r="O17" s="291">
        <v>0</v>
      </c>
      <c r="P17" s="292"/>
      <c r="Q17" s="291">
        <v>0</v>
      </c>
      <c r="R17" s="339" t="s">
        <v>535</v>
      </c>
      <c r="S17" s="276"/>
      <c r="T17" s="286">
        <v>0</v>
      </c>
      <c r="U17" s="277"/>
      <c r="V17" s="305" t="s">
        <v>266</v>
      </c>
      <c r="W17" s="277"/>
      <c r="X17" s="286">
        <f>T17</f>
        <v>0</v>
      </c>
      <c r="Y17" s="306"/>
      <c r="Z17" s="431">
        <f>T17</f>
        <v>0</v>
      </c>
      <c r="AA17" s="276"/>
      <c r="AB17" s="276"/>
      <c r="AC17" s="276"/>
      <c r="AD17" s="276"/>
      <c r="AE17" s="276"/>
      <c r="AF17" s="276"/>
      <c r="AG17" s="276"/>
      <c r="AH17" s="276"/>
      <c r="AI17" s="329" t="s">
        <v>486</v>
      </c>
      <c r="AJ17" s="276"/>
      <c r="AK17" s="276"/>
      <c r="AL17" s="276"/>
      <c r="AM17" s="276"/>
      <c r="AN17" s="795">
        <f>AD26</f>
        <v>0</v>
      </c>
      <c r="AO17" s="795"/>
      <c r="AP17" s="276"/>
      <c r="AQ17" s="294"/>
      <c r="AR17" s="295"/>
      <c r="AS17" s="282"/>
      <c r="AT17" s="286"/>
      <c r="AU17" s="435"/>
      <c r="AV17" s="282"/>
      <c r="AW17" s="282"/>
      <c r="AX17" s="282"/>
      <c r="AY17" s="277"/>
      <c r="AZ17" s="277"/>
      <c r="BA17" s="277"/>
      <c r="BC17" s="281"/>
      <c r="BD17" s="276" t="s">
        <v>295</v>
      </c>
      <c r="BE17" s="276"/>
      <c r="BF17" s="276"/>
      <c r="BG17" s="276"/>
      <c r="BH17" s="276"/>
      <c r="BI17" s="276"/>
      <c r="BJ17" s="276"/>
      <c r="BK17" s="276"/>
      <c r="BL17" s="276"/>
      <c r="BM17" s="276"/>
    </row>
    <row r="18" spans="1:65" ht="15.6">
      <c r="A18" s="304"/>
      <c r="B18" s="276"/>
      <c r="C18" s="276"/>
      <c r="D18" s="276"/>
      <c r="E18" s="276"/>
      <c r="F18" s="276"/>
      <c r="G18" s="276"/>
      <c r="I18" s="339"/>
      <c r="K18" s="292"/>
      <c r="L18" s="292"/>
      <c r="M18" s="292"/>
      <c r="N18" s="292"/>
      <c r="O18" s="292"/>
      <c r="P18" s="292"/>
      <c r="Q18" s="292"/>
      <c r="R18" s="276"/>
      <c r="S18" s="276"/>
      <c r="T18" s="293"/>
      <c r="U18" s="277"/>
      <c r="V18" s="277"/>
      <c r="W18" s="277"/>
      <c r="X18" s="277"/>
      <c r="Y18" s="277"/>
      <c r="Z18" s="277"/>
      <c r="AA18" s="276" t="s">
        <v>275</v>
      </c>
      <c r="AB18" s="276"/>
      <c r="AC18" s="276"/>
      <c r="AD18" s="282"/>
      <c r="AE18" s="276"/>
      <c r="AF18" s="276"/>
      <c r="AG18" s="309"/>
      <c r="AH18" s="276"/>
      <c r="AI18" s="329" t="s">
        <v>487</v>
      </c>
      <c r="AJ18" s="276"/>
      <c r="AK18" s="276"/>
      <c r="AL18" s="276"/>
      <c r="AM18" s="276"/>
      <c r="AN18" s="795">
        <f>AG26</f>
        <v>0</v>
      </c>
      <c r="AO18" s="795"/>
      <c r="AP18" s="276"/>
      <c r="AQ18" s="294"/>
      <c r="AR18" s="802"/>
      <c r="AS18" s="802"/>
      <c r="AT18" s="802"/>
      <c r="AU18" s="802"/>
      <c r="AV18" s="802"/>
      <c r="AW18" s="802"/>
      <c r="AX18" s="802"/>
      <c r="AY18" s="277"/>
      <c r="AZ18" s="277"/>
      <c r="BA18" s="277"/>
      <c r="BC18" s="281"/>
      <c r="BD18" s="276" t="s">
        <v>296</v>
      </c>
      <c r="BE18" s="276"/>
      <c r="BF18" s="276"/>
      <c r="BG18" s="276"/>
      <c r="BH18" s="276"/>
      <c r="BI18" s="276"/>
      <c r="BJ18" s="276"/>
      <c r="BK18" s="276"/>
      <c r="BL18" s="276"/>
      <c r="BM18" s="276"/>
    </row>
    <row r="19" spans="1:65" ht="15.6">
      <c r="A19" s="304"/>
      <c r="B19" s="276"/>
      <c r="C19" s="276"/>
      <c r="D19" s="276"/>
      <c r="E19" s="276"/>
      <c r="F19" s="276"/>
      <c r="G19" s="276"/>
      <c r="I19" s="421" t="s">
        <v>586</v>
      </c>
      <c r="J19" s="310"/>
      <c r="K19" s="340">
        <f>K14+K17</f>
        <v>0</v>
      </c>
      <c r="L19" s="341"/>
      <c r="M19" s="340">
        <f>M14+M17</f>
        <v>0</v>
      </c>
      <c r="N19" s="341"/>
      <c r="O19" s="340">
        <f>O12+O14</f>
        <v>0</v>
      </c>
      <c r="P19" s="341"/>
      <c r="Q19" s="340">
        <f>Q14+Q17</f>
        <v>0</v>
      </c>
      <c r="R19" s="311" t="s">
        <v>253</v>
      </c>
      <c r="S19" s="276"/>
      <c r="T19" s="286">
        <f>T8+T11+T13+T16+T17</f>
        <v>0</v>
      </c>
      <c r="U19" s="277"/>
      <c r="V19" s="312">
        <f>V8+V11+V13</f>
        <v>0</v>
      </c>
      <c r="W19" s="313"/>
      <c r="X19" s="312">
        <f>X8+X11+X13+X17</f>
        <v>0</v>
      </c>
      <c r="Y19" s="313"/>
      <c r="Z19" s="312">
        <f>Z8+Z11+Z13+Z16+Z17</f>
        <v>0</v>
      </c>
      <c r="AA19" s="276"/>
      <c r="AB19" s="276"/>
      <c r="AC19" s="276"/>
      <c r="AD19" s="276"/>
      <c r="AE19" s="276"/>
      <c r="AF19" s="276"/>
      <c r="AG19" s="276"/>
      <c r="AH19" s="276"/>
      <c r="AI19" s="329" t="s">
        <v>488</v>
      </c>
      <c r="AJ19" s="276"/>
      <c r="AK19" s="276"/>
      <c r="AL19" s="276"/>
      <c r="AM19" s="276"/>
      <c r="AN19" s="795" t="e">
        <f>AN16*AN17</f>
        <v>#DIV/0!</v>
      </c>
      <c r="AO19" s="795"/>
      <c r="AP19" s="276"/>
      <c r="AQ19" s="294"/>
      <c r="AR19" s="803"/>
      <c r="AS19" s="803"/>
      <c r="AT19" s="803"/>
      <c r="AU19" s="803"/>
      <c r="AV19" s="803"/>
      <c r="AW19" s="803"/>
      <c r="AX19" s="803"/>
      <c r="AY19" s="277"/>
      <c r="AZ19" s="277"/>
      <c r="BA19" s="277"/>
      <c r="BC19" s="281"/>
      <c r="BD19" s="276"/>
      <c r="BE19" s="276"/>
      <c r="BF19" s="276"/>
      <c r="BG19" s="276"/>
      <c r="BH19" s="276"/>
      <c r="BI19" s="276"/>
      <c r="BJ19" s="276"/>
      <c r="BK19" s="276"/>
      <c r="BL19" s="276"/>
      <c r="BM19" s="276"/>
    </row>
    <row r="20" spans="1:65" ht="15.6">
      <c r="A20" s="304"/>
      <c r="B20" s="276"/>
      <c r="C20" s="276"/>
      <c r="D20" s="276"/>
      <c r="E20" s="276"/>
      <c r="F20" s="276"/>
      <c r="G20" s="276"/>
      <c r="I20" s="420"/>
      <c r="J20" s="420"/>
      <c r="K20" s="341"/>
      <c r="L20" s="341"/>
      <c r="M20" s="341"/>
      <c r="N20" s="341"/>
      <c r="O20" s="341"/>
      <c r="P20" s="341"/>
      <c r="Q20" s="341"/>
      <c r="R20" s="276"/>
      <c r="S20" s="276"/>
      <c r="T20" s="289"/>
      <c r="U20" s="277"/>
      <c r="V20" s="276"/>
      <c r="W20" s="277"/>
      <c r="X20" s="277"/>
      <c r="Y20" s="277"/>
      <c r="Z20" s="277"/>
      <c r="AA20" s="276" t="s">
        <v>276</v>
      </c>
      <c r="AB20" s="276"/>
      <c r="AC20" s="276"/>
      <c r="AD20" s="282"/>
      <c r="AE20" s="276"/>
      <c r="AF20" s="276"/>
      <c r="AG20" s="282"/>
      <c r="AH20" s="276"/>
      <c r="AI20" s="329" t="s">
        <v>489</v>
      </c>
      <c r="AJ20" s="276"/>
      <c r="AK20" s="276"/>
      <c r="AL20" s="276"/>
      <c r="AM20" s="276"/>
      <c r="AN20" s="795" t="e">
        <f>AN16*AN18</f>
        <v>#DIV/0!</v>
      </c>
      <c r="AO20" s="795"/>
      <c r="AP20" s="276"/>
      <c r="AQ20" s="294"/>
      <c r="AR20" s="804"/>
      <c r="AS20" s="804"/>
      <c r="AT20" s="804"/>
      <c r="AU20" s="804"/>
      <c r="AV20" s="804"/>
      <c r="AW20" s="804"/>
      <c r="AX20" s="804"/>
      <c r="AY20" s="277"/>
      <c r="AZ20" s="277"/>
      <c r="BA20" s="277"/>
      <c r="BC20" s="281" t="s">
        <v>297</v>
      </c>
      <c r="BD20" s="276" t="s">
        <v>596</v>
      </c>
      <c r="BE20" s="276"/>
      <c r="BF20" s="276"/>
      <c r="BG20" s="276"/>
      <c r="BH20" s="276" t="s">
        <v>248</v>
      </c>
      <c r="BI20" s="282"/>
      <c r="BJ20" s="276"/>
      <c r="BK20" s="276"/>
      <c r="BL20" s="276"/>
      <c r="BM20" s="276"/>
    </row>
    <row r="21" spans="1:65" ht="15.6">
      <c r="A21" s="307" t="s">
        <v>227</v>
      </c>
      <c r="B21" s="276"/>
      <c r="C21" s="276"/>
      <c r="D21" s="276"/>
      <c r="E21" s="276"/>
      <c r="F21" s="276"/>
      <c r="G21" s="276"/>
      <c r="H21" s="274"/>
      <c r="I21" s="420" t="s">
        <v>521</v>
      </c>
      <c r="J21" s="420"/>
      <c r="K21" s="340">
        <v>0</v>
      </c>
      <c r="L21" s="341"/>
      <c r="M21" s="340">
        <v>0</v>
      </c>
      <c r="N21" s="341"/>
      <c r="O21" s="340">
        <v>0</v>
      </c>
      <c r="P21" s="341"/>
      <c r="Q21" s="340">
        <v>0</v>
      </c>
      <c r="R21" s="272" t="s">
        <v>267</v>
      </c>
      <c r="S21" s="276"/>
      <c r="AA21" s="276"/>
      <c r="AB21" s="276"/>
      <c r="AC21" s="276"/>
      <c r="AD21" s="277"/>
      <c r="AE21" s="276"/>
      <c r="AF21" s="276"/>
      <c r="AG21" s="277"/>
      <c r="AH21" s="276"/>
      <c r="AP21" s="276"/>
      <c r="AQ21" s="294"/>
      <c r="AR21" s="295"/>
      <c r="AS21" s="282"/>
      <c r="AT21" s="286"/>
      <c r="AU21" s="286"/>
      <c r="AV21" s="282"/>
      <c r="AW21" s="282"/>
      <c r="AX21" s="282"/>
      <c r="AY21" s="277"/>
      <c r="AZ21" s="277"/>
      <c r="BA21" s="277"/>
      <c r="BC21" s="281"/>
      <c r="BD21" s="276"/>
      <c r="BE21" s="276"/>
      <c r="BF21" s="276"/>
      <c r="BG21" s="276"/>
      <c r="BH21" s="276"/>
      <c r="BI21" s="276"/>
      <c r="BJ21" s="276"/>
      <c r="BK21" s="276"/>
      <c r="BL21" s="276"/>
      <c r="BM21" s="276"/>
    </row>
    <row r="22" spans="1:65" ht="20.100000000000001" customHeight="1">
      <c r="A22" s="308"/>
      <c r="B22" s="276"/>
      <c r="C22" s="276"/>
      <c r="D22" s="276"/>
      <c r="E22" s="276"/>
      <c r="F22" s="276"/>
      <c r="G22" s="276"/>
      <c r="H22" s="274"/>
      <c r="I22" s="420" t="s">
        <v>521</v>
      </c>
      <c r="J22" s="420"/>
      <c r="K22" s="340">
        <v>0</v>
      </c>
      <c r="L22" s="341"/>
      <c r="M22" s="340">
        <v>0</v>
      </c>
      <c r="N22" s="341"/>
      <c r="O22" s="340"/>
      <c r="P22" s="341"/>
      <c r="Q22" s="340">
        <v>0</v>
      </c>
      <c r="R22" s="339" t="s">
        <v>605</v>
      </c>
      <c r="S22" s="276"/>
      <c r="T22" s="286">
        <v>0</v>
      </c>
      <c r="U22" s="277"/>
      <c r="V22" s="282" t="s">
        <v>266</v>
      </c>
      <c r="W22" s="277"/>
      <c r="X22" s="286" t="s">
        <v>266</v>
      </c>
      <c r="Y22" s="293"/>
      <c r="Z22" s="286"/>
      <c r="AA22" s="276" t="s">
        <v>556</v>
      </c>
      <c r="AB22" s="276"/>
      <c r="AC22" s="277"/>
      <c r="AD22" s="398" t="s">
        <v>558</v>
      </c>
      <c r="AE22" s="276"/>
      <c r="AF22" s="276"/>
      <c r="AG22" s="277"/>
      <c r="AH22" s="276"/>
      <c r="AI22" s="272" t="s">
        <v>484</v>
      </c>
      <c r="AJ22" s="276"/>
      <c r="AK22" s="276"/>
      <c r="AL22" s="276"/>
      <c r="AM22" s="276"/>
      <c r="AN22" s="276"/>
      <c r="AP22" s="276"/>
      <c r="AQ22" s="294"/>
      <c r="AR22" s="295"/>
      <c r="AS22" s="282"/>
      <c r="AT22" s="286"/>
      <c r="AU22" s="286"/>
      <c r="AV22" s="282"/>
      <c r="AW22" s="282"/>
      <c r="AX22" s="282"/>
      <c r="AY22" s="277"/>
      <c r="AZ22" s="277"/>
      <c r="BA22" s="277"/>
      <c r="BC22" s="281" t="s">
        <v>298</v>
      </c>
      <c r="BD22" s="276" t="s">
        <v>299</v>
      </c>
      <c r="BE22" s="276"/>
      <c r="BF22" s="276"/>
      <c r="BG22" s="276"/>
      <c r="BH22" s="276"/>
      <c r="BI22" s="276"/>
      <c r="BJ22" s="276"/>
      <c r="BK22" s="276"/>
      <c r="BL22" s="276"/>
      <c r="BM22" s="276"/>
    </row>
    <row r="23" spans="1:65" ht="15.6">
      <c r="A23" s="276" t="s">
        <v>515</v>
      </c>
      <c r="B23" s="276"/>
      <c r="C23" s="276"/>
      <c r="D23" s="276"/>
      <c r="E23" s="276"/>
      <c r="F23" s="276"/>
      <c r="G23" s="276"/>
      <c r="H23" s="274"/>
      <c r="I23" s="420" t="s">
        <v>521</v>
      </c>
      <c r="J23" s="420"/>
      <c r="K23" s="340">
        <v>0</v>
      </c>
      <c r="L23" s="341"/>
      <c r="M23" s="340"/>
      <c r="N23" s="341"/>
      <c r="O23" s="340"/>
      <c r="P23" s="341"/>
      <c r="Q23" s="340"/>
      <c r="R23" s="339" t="s">
        <v>606</v>
      </c>
      <c r="S23" s="276"/>
      <c r="T23" s="286">
        <v>0</v>
      </c>
      <c r="U23" s="277"/>
      <c r="V23" s="282" t="s">
        <v>266</v>
      </c>
      <c r="W23" s="277"/>
      <c r="X23" s="286" t="s">
        <v>266</v>
      </c>
      <c r="Y23" s="293"/>
      <c r="Z23" s="286"/>
      <c r="AA23" s="276"/>
      <c r="AB23" s="276"/>
      <c r="AC23" s="276"/>
      <c r="AD23" s="277"/>
      <c r="AE23" s="276"/>
      <c r="AF23" s="276"/>
      <c r="AG23" s="277"/>
      <c r="AH23" s="276"/>
      <c r="AI23" s="276"/>
      <c r="AJ23" s="276"/>
      <c r="AK23" s="276"/>
      <c r="AL23" s="276"/>
      <c r="AM23" s="276"/>
      <c r="AN23" s="276"/>
      <c r="AP23" s="276"/>
      <c r="AQ23" s="294"/>
      <c r="AR23" s="295"/>
      <c r="AS23" s="282"/>
      <c r="AT23" s="286"/>
      <c r="AU23" s="286"/>
      <c r="AV23" s="282"/>
      <c r="AW23" s="282"/>
      <c r="AX23" s="282"/>
      <c r="AY23" s="277"/>
      <c r="AZ23" s="277"/>
      <c r="BA23" s="277"/>
      <c r="BC23" s="281"/>
      <c r="BD23" s="276" t="s">
        <v>300</v>
      </c>
      <c r="BE23" s="276"/>
      <c r="BF23" s="276"/>
      <c r="BG23" s="276"/>
      <c r="BH23" s="276" t="s">
        <v>248</v>
      </c>
      <c r="BI23" s="282"/>
      <c r="BJ23" s="276"/>
      <c r="BK23" s="276"/>
      <c r="BL23" s="276"/>
      <c r="BM23" s="276"/>
    </row>
    <row r="24" spans="1:65" ht="20.100000000000001" customHeight="1">
      <c r="A24" s="276"/>
      <c r="B24" s="282"/>
      <c r="C24" s="282"/>
      <c r="D24" s="282"/>
      <c r="E24" s="282"/>
      <c r="F24" s="282"/>
      <c r="G24" s="282"/>
      <c r="H24" s="274"/>
      <c r="K24" s="292"/>
      <c r="L24" s="292"/>
      <c r="M24" s="292"/>
      <c r="N24" s="292"/>
      <c r="O24" s="292"/>
      <c r="P24" s="292"/>
      <c r="R24" s="339" t="s">
        <v>607</v>
      </c>
      <c r="S24" s="276"/>
      <c r="T24" s="286">
        <v>0</v>
      </c>
      <c r="U24" s="277"/>
      <c r="V24" s="282" t="s">
        <v>266</v>
      </c>
      <c r="W24" s="277"/>
      <c r="X24" s="286" t="s">
        <v>266</v>
      </c>
      <c r="Y24" s="293"/>
      <c r="Z24" s="286"/>
      <c r="AA24" s="276" t="s">
        <v>365</v>
      </c>
      <c r="AB24" s="276"/>
      <c r="AC24" s="276"/>
      <c r="AD24" s="400" t="str">
        <f>IF(AD22="YES",+ROUND(SUM(AD6:AD20)*0.3,0),"N/A")</f>
        <v>N/A</v>
      </c>
      <c r="AE24" s="276"/>
      <c r="AF24" s="276"/>
      <c r="AG24" s="282" t="s">
        <v>258</v>
      </c>
      <c r="AH24" s="276"/>
      <c r="AI24" s="276" t="s">
        <v>490</v>
      </c>
      <c r="AJ24" s="276"/>
      <c r="AK24" s="276"/>
      <c r="AL24" s="276"/>
      <c r="AM24" s="276"/>
      <c r="AN24" s="276"/>
      <c r="AP24" s="276"/>
      <c r="AQ24" s="294"/>
      <c r="AR24" s="295"/>
      <c r="AS24" s="282"/>
      <c r="AT24" s="286"/>
      <c r="AU24" s="286"/>
      <c r="AV24" s="282"/>
      <c r="AW24" s="282"/>
      <c r="AX24" s="282"/>
      <c r="AY24" s="277"/>
      <c r="AZ24" s="277"/>
      <c r="BA24" s="277"/>
      <c r="BC24" s="281"/>
      <c r="BD24" s="276"/>
      <c r="BE24" s="276"/>
      <c r="BF24" s="276"/>
      <c r="BG24" s="276"/>
      <c r="BH24" s="276"/>
      <c r="BI24" s="276"/>
      <c r="BJ24" s="276"/>
      <c r="BK24" s="276"/>
      <c r="BL24" s="276"/>
      <c r="BM24" s="276"/>
    </row>
    <row r="25" spans="1:65" ht="20.100000000000001" customHeight="1">
      <c r="A25" s="315"/>
      <c r="B25" s="316"/>
      <c r="C25" s="316"/>
      <c r="D25" s="316" t="s">
        <v>228</v>
      </c>
      <c r="E25" s="316"/>
      <c r="F25" s="316"/>
      <c r="G25" s="316"/>
      <c r="H25" s="274"/>
      <c r="I25" s="310" t="s">
        <v>253</v>
      </c>
      <c r="J25" s="310"/>
      <c r="K25" s="297">
        <f>SUM(K21:K23)</f>
        <v>0</v>
      </c>
      <c r="L25" s="320"/>
      <c r="M25" s="297">
        <f t="shared" ref="M25:Q25" si="2">SUM(M21:M23)</f>
        <v>0</v>
      </c>
      <c r="N25" s="320"/>
      <c r="O25" s="297">
        <f t="shared" si="2"/>
        <v>0</v>
      </c>
      <c r="P25" s="320"/>
      <c r="Q25" s="297">
        <f t="shared" si="2"/>
        <v>0</v>
      </c>
      <c r="R25" s="339" t="s">
        <v>608</v>
      </c>
      <c r="S25" s="276"/>
      <c r="T25" s="286">
        <v>0</v>
      </c>
      <c r="U25" s="277"/>
      <c r="V25" s="282" t="s">
        <v>266</v>
      </c>
      <c r="W25" s="277"/>
      <c r="X25" s="286" t="s">
        <v>266</v>
      </c>
      <c r="Y25" s="293"/>
      <c r="Z25" s="286"/>
      <c r="AA25" s="276"/>
      <c r="AB25" s="276"/>
      <c r="AC25" s="276"/>
      <c r="AD25" s="276"/>
      <c r="AE25" s="276"/>
      <c r="AF25" s="276"/>
      <c r="AG25" s="289"/>
      <c r="AH25" s="276"/>
      <c r="AI25" s="276" t="s">
        <v>491</v>
      </c>
      <c r="AJ25" s="276"/>
      <c r="AK25" s="276"/>
      <c r="AL25" s="276"/>
      <c r="AM25" s="276"/>
      <c r="AN25" s="276"/>
      <c r="AP25" s="276"/>
      <c r="AQ25" s="294"/>
      <c r="AR25" s="295"/>
      <c r="AS25" s="282"/>
      <c r="AT25" s="286"/>
      <c r="AU25" s="286"/>
      <c r="AV25" s="282"/>
      <c r="AW25" s="282"/>
      <c r="AX25" s="282"/>
      <c r="AY25" s="277"/>
      <c r="AZ25" s="277"/>
      <c r="BA25" s="277"/>
      <c r="BC25" s="281" t="s">
        <v>301</v>
      </c>
      <c r="BD25" s="276" t="s">
        <v>302</v>
      </c>
      <c r="BE25" s="276"/>
      <c r="BF25" s="276"/>
      <c r="BG25" s="276"/>
      <c r="BH25" s="276"/>
      <c r="BI25" s="276"/>
      <c r="BJ25" s="276"/>
      <c r="BK25" s="276"/>
      <c r="BL25" s="276"/>
      <c r="BM25" s="276"/>
    </row>
    <row r="26" spans="1:65" ht="16.2" customHeight="1">
      <c r="A26" s="315"/>
      <c r="B26" s="316" t="s">
        <v>229</v>
      </c>
      <c r="C26" s="316" t="s">
        <v>230</v>
      </c>
      <c r="D26" s="316" t="s">
        <v>231</v>
      </c>
      <c r="E26" s="316" t="s">
        <v>232</v>
      </c>
      <c r="F26" s="316" t="s">
        <v>233</v>
      </c>
      <c r="G26" s="316" t="s">
        <v>234</v>
      </c>
      <c r="H26" s="274"/>
      <c r="K26" s="314"/>
      <c r="L26" s="292"/>
      <c r="M26" s="314"/>
      <c r="N26" s="292"/>
      <c r="O26" s="314"/>
      <c r="P26" s="314"/>
      <c r="R26" s="339"/>
      <c r="S26" s="276"/>
      <c r="T26" s="293"/>
      <c r="U26" s="277"/>
      <c r="V26" s="277"/>
      <c r="W26" s="277"/>
      <c r="X26" s="293"/>
      <c r="Y26" s="293"/>
      <c r="Z26" s="293"/>
      <c r="AA26" s="272" t="s">
        <v>38</v>
      </c>
      <c r="AB26" s="272"/>
      <c r="AC26" s="276"/>
      <c r="AD26" s="343">
        <f>SUM(AD6:AD25)</f>
        <v>0</v>
      </c>
      <c r="AE26" s="276"/>
      <c r="AF26" s="276"/>
      <c r="AG26" s="343">
        <f>AG6</f>
        <v>0</v>
      </c>
      <c r="AH26" s="276"/>
      <c r="AI26" s="276"/>
      <c r="AJ26" s="276"/>
      <c r="AK26" s="276"/>
      <c r="AL26" s="276"/>
      <c r="AM26" s="276"/>
      <c r="AN26" s="276"/>
      <c r="AO26" s="276"/>
      <c r="AP26" s="276"/>
      <c r="AQ26" s="294"/>
      <c r="AR26" s="295"/>
      <c r="AS26" s="282"/>
      <c r="AT26" s="286"/>
      <c r="AU26" s="286"/>
      <c r="AV26" s="282"/>
      <c r="AW26" s="282"/>
      <c r="AX26" s="282"/>
      <c r="AY26" s="277"/>
      <c r="AZ26" s="277"/>
      <c r="BA26" s="277"/>
      <c r="BC26" s="281"/>
      <c r="BD26" s="276" t="s">
        <v>303</v>
      </c>
      <c r="BE26" s="276"/>
      <c r="BF26" s="276"/>
      <c r="BG26" s="276"/>
      <c r="BH26" s="276" t="s">
        <v>248</v>
      </c>
      <c r="BI26" s="282"/>
      <c r="BJ26" s="276"/>
      <c r="BK26" s="276"/>
      <c r="BL26" s="276"/>
      <c r="BM26" s="276"/>
    </row>
    <row r="27" spans="1:65" ht="16.2" customHeight="1">
      <c r="A27" s="317"/>
      <c r="B27" s="318" t="s">
        <v>235</v>
      </c>
      <c r="C27" s="318" t="s">
        <v>359</v>
      </c>
      <c r="D27" s="318" t="s">
        <v>236</v>
      </c>
      <c r="E27" s="318" t="s">
        <v>237</v>
      </c>
      <c r="F27" s="318" t="s">
        <v>360</v>
      </c>
      <c r="G27" s="318" t="s">
        <v>238</v>
      </c>
      <c r="H27" s="274"/>
      <c r="I27" s="288" t="s">
        <v>255</v>
      </c>
      <c r="J27" s="288"/>
      <c r="K27" s="314"/>
      <c r="L27" s="292"/>
      <c r="M27" s="314"/>
      <c r="N27" s="292"/>
      <c r="O27" s="314"/>
      <c r="P27" s="314"/>
      <c r="R27" s="311" t="s">
        <v>253</v>
      </c>
      <c r="S27" s="276"/>
      <c r="T27" s="286">
        <f>SUM(T22:T25)</f>
        <v>0</v>
      </c>
      <c r="U27" s="293"/>
      <c r="V27" s="286">
        <f t="shared" ref="V27:Z27" si="3">SUM(V22:V25)</f>
        <v>0</v>
      </c>
      <c r="W27" s="293"/>
      <c r="X27" s="286">
        <f t="shared" si="3"/>
        <v>0</v>
      </c>
      <c r="Y27" s="293"/>
      <c r="Z27" s="286">
        <f t="shared" si="3"/>
        <v>0</v>
      </c>
      <c r="AA27" s="276"/>
      <c r="AB27" s="276"/>
      <c r="AC27" s="276"/>
      <c r="AD27" s="276"/>
      <c r="AE27" s="276"/>
      <c r="AF27" s="276"/>
      <c r="AG27" s="276"/>
      <c r="AH27" s="276"/>
      <c r="AI27" s="329" t="s">
        <v>494</v>
      </c>
      <c r="AJ27" s="276"/>
      <c r="AK27" s="276"/>
      <c r="AL27" s="276"/>
      <c r="AM27" s="276"/>
      <c r="AN27" s="797">
        <f>B45</f>
        <v>0</v>
      </c>
      <c r="AO27" s="797"/>
      <c r="AP27" s="276"/>
      <c r="AQ27" s="294"/>
      <c r="AR27" s="295"/>
      <c r="AS27" s="282"/>
      <c r="AT27" s="286"/>
      <c r="AU27" s="299"/>
      <c r="AV27" s="282"/>
      <c r="AW27" s="282"/>
      <c r="AX27" s="282"/>
      <c r="AY27" s="277"/>
      <c r="AZ27" s="277"/>
      <c r="BA27" s="277"/>
      <c r="BC27" s="276"/>
      <c r="BD27" s="276"/>
      <c r="BE27" s="276"/>
      <c r="BF27" s="276"/>
      <c r="BG27" s="276"/>
      <c r="BH27" s="276"/>
      <c r="BI27" s="276"/>
      <c r="BJ27" s="276"/>
      <c r="BK27" s="276"/>
      <c r="BL27" s="276"/>
      <c r="BM27" s="276"/>
    </row>
    <row r="28" spans="1:65" ht="16.2" customHeight="1">
      <c r="A28" s="319" t="s">
        <v>239</v>
      </c>
      <c r="B28" s="332">
        <v>0</v>
      </c>
      <c r="C28" s="333">
        <v>0</v>
      </c>
      <c r="D28" s="334">
        <f>C28*B28</f>
        <v>0</v>
      </c>
      <c r="E28" s="427">
        <v>0</v>
      </c>
      <c r="F28" s="427">
        <v>0</v>
      </c>
      <c r="G28" s="428">
        <f>E28-F28</f>
        <v>0</v>
      </c>
      <c r="H28" s="274"/>
      <c r="I28" s="339" t="s">
        <v>522</v>
      </c>
      <c r="K28" s="291">
        <v>0</v>
      </c>
      <c r="L28" s="292"/>
      <c r="M28" s="291">
        <v>0</v>
      </c>
      <c r="N28" s="292"/>
      <c r="O28" s="291">
        <v>0</v>
      </c>
      <c r="P28" s="292"/>
      <c r="Q28" s="291">
        <v>0</v>
      </c>
      <c r="R28" s="276"/>
      <c r="S28" s="276"/>
      <c r="T28" s="289"/>
      <c r="U28" s="277"/>
      <c r="V28" s="276"/>
      <c r="W28" s="277"/>
      <c r="X28" s="276"/>
      <c r="Y28" s="276"/>
      <c r="Z28" s="276"/>
      <c r="AA28" s="276"/>
      <c r="AB28" s="276"/>
      <c r="AC28" s="276"/>
      <c r="AD28" s="344"/>
      <c r="AE28" s="276"/>
      <c r="AF28" s="276"/>
      <c r="AG28" s="276"/>
      <c r="AH28" s="276"/>
      <c r="AI28" s="329" t="s">
        <v>493</v>
      </c>
      <c r="AJ28" s="276"/>
      <c r="AK28" s="276"/>
      <c r="AL28" s="276"/>
      <c r="AM28" s="276"/>
      <c r="AN28" s="793">
        <f>D45</f>
        <v>0</v>
      </c>
      <c r="AO28" s="793"/>
      <c r="AP28" s="276"/>
      <c r="AQ28" s="294"/>
      <c r="AR28" s="295"/>
      <c r="AS28" s="282"/>
      <c r="AT28" s="286"/>
      <c r="AU28" s="286"/>
      <c r="AV28" s="282"/>
      <c r="AW28" s="282"/>
      <c r="AX28" s="282"/>
      <c r="AY28" s="277"/>
      <c r="AZ28" s="277"/>
      <c r="BA28" s="277"/>
      <c r="BC28" s="272" t="s">
        <v>597</v>
      </c>
      <c r="BD28" s="276"/>
      <c r="BE28" s="276"/>
      <c r="BF28" s="276"/>
      <c r="BG28" s="276"/>
      <c r="BH28" s="276"/>
      <c r="BI28" s="276"/>
      <c r="BJ28" s="276"/>
      <c r="BK28" s="276"/>
      <c r="BL28" s="276"/>
      <c r="BM28" s="276"/>
    </row>
    <row r="29" spans="1:65" ht="16.2" customHeight="1">
      <c r="A29" s="319" t="s">
        <v>239</v>
      </c>
      <c r="B29" s="332">
        <v>0</v>
      </c>
      <c r="C29" s="333">
        <v>0</v>
      </c>
      <c r="D29" s="334">
        <f t="shared" ref="D29:D43" si="4">C29*B29</f>
        <v>0</v>
      </c>
      <c r="E29" s="427">
        <v>0</v>
      </c>
      <c r="F29" s="427">
        <v>0</v>
      </c>
      <c r="G29" s="427">
        <f t="shared" ref="G29:G44" si="5">E29-F29</f>
        <v>0</v>
      </c>
      <c r="H29" s="274"/>
      <c r="I29" s="339" t="s">
        <v>523</v>
      </c>
      <c r="K29" s="291">
        <v>0</v>
      </c>
      <c r="L29" s="292"/>
      <c r="M29" s="291">
        <v>0</v>
      </c>
      <c r="N29" s="292"/>
      <c r="O29" s="291">
        <v>0</v>
      </c>
      <c r="P29" s="292"/>
      <c r="Q29" s="291">
        <v>0</v>
      </c>
      <c r="R29" s="272" t="s">
        <v>268</v>
      </c>
      <c r="S29" s="276"/>
      <c r="T29" s="289">
        <f>T19+T27</f>
        <v>0</v>
      </c>
      <c r="U29" s="289"/>
      <c r="V29" s="289">
        <f t="shared" ref="V29:Z29" si="6">V19+V27</f>
        <v>0</v>
      </c>
      <c r="W29" s="289"/>
      <c r="X29" s="289">
        <f t="shared" si="6"/>
        <v>0</v>
      </c>
      <c r="Y29" s="289">
        <f t="shared" si="6"/>
        <v>0</v>
      </c>
      <c r="Z29" s="289">
        <f t="shared" si="6"/>
        <v>0</v>
      </c>
      <c r="AA29" s="805" t="s">
        <v>591</v>
      </c>
      <c r="AB29" s="805"/>
      <c r="AC29" s="805"/>
      <c r="AD29" s="805"/>
      <c r="AE29" s="805"/>
      <c r="AF29" s="805"/>
      <c r="AG29" s="805"/>
      <c r="AH29" s="805"/>
      <c r="AI29" s="329" t="s">
        <v>500</v>
      </c>
      <c r="AJ29" s="276"/>
      <c r="AK29" s="276"/>
      <c r="AL29" s="276"/>
      <c r="AM29" s="276"/>
      <c r="AN29" s="794" t="e">
        <f>AN27/AN6</f>
        <v>#DIV/0!</v>
      </c>
      <c r="AO29" s="794"/>
      <c r="AP29" s="276"/>
      <c r="AQ29" s="294"/>
      <c r="AR29" s="295"/>
      <c r="AS29" s="282"/>
      <c r="AT29" s="282"/>
      <c r="AU29" s="282"/>
      <c r="AV29" s="282"/>
      <c r="AW29" s="282"/>
      <c r="AX29" s="282"/>
      <c r="AY29" s="277"/>
      <c r="AZ29" s="277"/>
      <c r="BA29" s="277"/>
      <c r="BC29" s="276"/>
      <c r="BD29" s="276"/>
      <c r="BE29" s="276"/>
      <c r="BF29" s="276"/>
      <c r="BG29" s="276"/>
      <c r="BH29" s="276"/>
      <c r="BI29" s="276"/>
      <c r="BJ29" s="276"/>
      <c r="BK29" s="276"/>
      <c r="BL29" s="276"/>
      <c r="BM29" s="276"/>
    </row>
    <row r="30" spans="1:65" ht="16.2" customHeight="1">
      <c r="A30" s="319" t="s">
        <v>239</v>
      </c>
      <c r="B30" s="332">
        <v>0</v>
      </c>
      <c r="C30" s="333">
        <v>0</v>
      </c>
      <c r="D30" s="334">
        <f t="shared" si="4"/>
        <v>0</v>
      </c>
      <c r="E30" s="427">
        <v>0</v>
      </c>
      <c r="F30" s="427">
        <v>0</v>
      </c>
      <c r="G30" s="427">
        <f t="shared" si="5"/>
        <v>0</v>
      </c>
      <c r="H30" s="274"/>
      <c r="I30" s="339" t="s">
        <v>524</v>
      </c>
      <c r="K30" s="291">
        <v>0</v>
      </c>
      <c r="L30" s="292"/>
      <c r="M30" s="291">
        <v>0</v>
      </c>
      <c r="N30" s="292"/>
      <c r="O30" s="291">
        <v>0</v>
      </c>
      <c r="P30" s="292"/>
      <c r="Q30" s="291">
        <v>0</v>
      </c>
      <c r="R30" s="276"/>
      <c r="S30" s="276"/>
      <c r="T30" s="289"/>
      <c r="U30" s="277"/>
      <c r="V30" s="276"/>
      <c r="W30" s="277"/>
      <c r="X30" s="276"/>
      <c r="Y30" s="276"/>
      <c r="Z30" s="276"/>
      <c r="AA30" s="805"/>
      <c r="AB30" s="805"/>
      <c r="AC30" s="805"/>
      <c r="AD30" s="805"/>
      <c r="AE30" s="805"/>
      <c r="AF30" s="805"/>
      <c r="AG30" s="805"/>
      <c r="AH30" s="805"/>
      <c r="AI30" s="329" t="s">
        <v>501</v>
      </c>
      <c r="AJ30" s="276"/>
      <c r="AK30" s="276"/>
      <c r="AL30" s="276"/>
      <c r="AM30" s="276"/>
      <c r="AN30" s="794" t="e">
        <f>AN28/AN9</f>
        <v>#DIV/0!</v>
      </c>
      <c r="AO30" s="794"/>
      <c r="AP30" s="276"/>
      <c r="AQ30" s="294"/>
      <c r="AR30" s="295"/>
      <c r="AS30" s="282"/>
      <c r="AT30" s="282"/>
      <c r="AU30" s="282"/>
      <c r="AV30" s="282"/>
      <c r="AW30" s="282"/>
      <c r="AX30" s="282"/>
      <c r="AY30" s="277"/>
      <c r="AZ30" s="277"/>
      <c r="BA30" s="277"/>
      <c r="BC30" s="727" t="s">
        <v>633</v>
      </c>
      <c r="BD30" s="727"/>
      <c r="BE30" s="727"/>
      <c r="BF30" s="727"/>
      <c r="BG30" s="727"/>
      <c r="BH30" s="727"/>
      <c r="BI30" s="727"/>
      <c r="BJ30" s="727"/>
      <c r="BK30" s="727"/>
      <c r="BL30" s="727"/>
      <c r="BM30" s="727"/>
    </row>
    <row r="31" spans="1:65" ht="16.2" customHeight="1">
      <c r="A31" s="319" t="s">
        <v>239</v>
      </c>
      <c r="B31" s="332">
        <v>0</v>
      </c>
      <c r="C31" s="333">
        <v>0</v>
      </c>
      <c r="D31" s="334">
        <f t="shared" si="4"/>
        <v>0</v>
      </c>
      <c r="E31" s="427">
        <v>0</v>
      </c>
      <c r="F31" s="427">
        <v>0</v>
      </c>
      <c r="G31" s="427">
        <f t="shared" si="5"/>
        <v>0</v>
      </c>
      <c r="H31" s="274"/>
      <c r="I31" s="339" t="s">
        <v>111</v>
      </c>
      <c r="K31" s="291">
        <v>0</v>
      </c>
      <c r="L31" s="292"/>
      <c r="M31" s="291">
        <v>0</v>
      </c>
      <c r="N31" s="292"/>
      <c r="O31" s="291">
        <v>0</v>
      </c>
      <c r="P31" s="292"/>
      <c r="Q31" s="291">
        <v>0</v>
      </c>
      <c r="R31" s="272" t="s">
        <v>269</v>
      </c>
      <c r="S31" s="276"/>
      <c r="T31" s="289"/>
      <c r="U31" s="277"/>
      <c r="V31" s="276"/>
      <c r="W31" s="277"/>
      <c r="X31" s="276"/>
      <c r="Y31" s="276"/>
      <c r="Z31" s="276"/>
      <c r="AA31" s="805"/>
      <c r="AB31" s="805"/>
      <c r="AC31" s="805"/>
      <c r="AD31" s="805"/>
      <c r="AE31" s="805"/>
      <c r="AF31" s="805"/>
      <c r="AG31" s="805"/>
      <c r="AH31" s="805"/>
      <c r="AI31" s="329" t="s">
        <v>495</v>
      </c>
      <c r="AJ31" s="276"/>
      <c r="AK31" s="276"/>
      <c r="AL31" s="276"/>
      <c r="AM31" s="276"/>
      <c r="AN31" s="794" t="e">
        <f>MIN(AN29,AN30)</f>
        <v>#DIV/0!</v>
      </c>
      <c r="AO31" s="794"/>
      <c r="AP31" s="276"/>
      <c r="AQ31" s="294"/>
      <c r="AR31" s="295"/>
      <c r="AS31" s="282"/>
      <c r="AT31" s="282"/>
      <c r="AU31" s="282"/>
      <c r="AV31" s="282"/>
      <c r="AW31" s="282"/>
      <c r="AX31" s="282"/>
      <c r="AY31" s="277"/>
      <c r="AZ31" s="277"/>
      <c r="BA31" s="277"/>
      <c r="BC31" s="727"/>
      <c r="BD31" s="727"/>
      <c r="BE31" s="727"/>
      <c r="BF31" s="727"/>
      <c r="BG31" s="727"/>
      <c r="BH31" s="727"/>
      <c r="BI31" s="727"/>
      <c r="BJ31" s="727"/>
      <c r="BK31" s="727"/>
      <c r="BL31" s="727"/>
      <c r="BM31" s="727"/>
    </row>
    <row r="32" spans="1:65" ht="16.2" customHeight="1">
      <c r="A32" s="319" t="s">
        <v>239</v>
      </c>
      <c r="B32" s="332">
        <v>0</v>
      </c>
      <c r="C32" s="333">
        <v>0</v>
      </c>
      <c r="D32" s="334">
        <f t="shared" si="4"/>
        <v>0</v>
      </c>
      <c r="E32" s="427">
        <v>0</v>
      </c>
      <c r="F32" s="427">
        <v>0</v>
      </c>
      <c r="G32" s="427">
        <f t="shared" si="5"/>
        <v>0</v>
      </c>
      <c r="H32" s="274"/>
      <c r="I32" s="339" t="s">
        <v>521</v>
      </c>
      <c r="K32" s="291">
        <v>0</v>
      </c>
      <c r="L32" s="292"/>
      <c r="M32" s="291">
        <v>0</v>
      </c>
      <c r="N32" s="292"/>
      <c r="O32" s="291">
        <v>0</v>
      </c>
      <c r="P32" s="292"/>
      <c r="Q32" s="291">
        <v>0</v>
      </c>
      <c r="R32" s="339" t="s">
        <v>536</v>
      </c>
      <c r="S32" s="276"/>
      <c r="T32" s="286">
        <v>0</v>
      </c>
      <c r="U32" s="277"/>
      <c r="V32" s="282" t="s">
        <v>266</v>
      </c>
      <c r="W32" s="277"/>
      <c r="X32" s="282" t="s">
        <v>266</v>
      </c>
      <c r="Y32" s="277"/>
      <c r="Z32" s="286"/>
      <c r="AA32" s="805"/>
      <c r="AB32" s="805"/>
      <c r="AC32" s="805"/>
      <c r="AD32" s="805"/>
      <c r="AE32" s="805"/>
      <c r="AF32" s="805"/>
      <c r="AG32" s="805"/>
      <c r="AH32" s="805"/>
      <c r="AI32" s="329" t="s">
        <v>496</v>
      </c>
      <c r="AJ32" s="276"/>
      <c r="AK32" s="276"/>
      <c r="AL32" s="276"/>
      <c r="AM32" s="276"/>
      <c r="AN32" s="795" t="e">
        <f>AD26*AN31</f>
        <v>#DIV/0!</v>
      </c>
      <c r="AO32" s="795"/>
      <c r="AP32" s="276"/>
      <c r="AQ32" s="294"/>
      <c r="AR32" s="295"/>
      <c r="AS32" s="282"/>
      <c r="AT32" s="286"/>
      <c r="AU32" s="282"/>
      <c r="AV32" s="282"/>
      <c r="AW32" s="282"/>
      <c r="AX32" s="282"/>
      <c r="AY32" s="277"/>
      <c r="AZ32" s="277"/>
      <c r="BA32" s="277"/>
      <c r="BC32" s="276"/>
      <c r="BD32" s="276"/>
      <c r="BE32" s="276"/>
      <c r="BF32" s="276"/>
      <c r="BG32" s="276"/>
      <c r="BH32" s="276"/>
      <c r="BI32" s="276"/>
      <c r="BJ32" s="276"/>
      <c r="BK32" s="276"/>
      <c r="BL32" s="276"/>
      <c r="BM32" s="276"/>
    </row>
    <row r="33" spans="1:65" ht="16.2" customHeight="1">
      <c r="A33" s="319" t="s">
        <v>239</v>
      </c>
      <c r="B33" s="332">
        <v>0</v>
      </c>
      <c r="C33" s="333">
        <v>0</v>
      </c>
      <c r="D33" s="334">
        <f t="shared" si="4"/>
        <v>0</v>
      </c>
      <c r="E33" s="427">
        <v>0</v>
      </c>
      <c r="F33" s="427">
        <v>0</v>
      </c>
      <c r="G33" s="427">
        <f t="shared" si="5"/>
        <v>0</v>
      </c>
      <c r="H33" s="274"/>
      <c r="I33" s="339" t="s">
        <v>521</v>
      </c>
      <c r="J33" s="274"/>
      <c r="K33" s="291">
        <v>0</v>
      </c>
      <c r="L33" s="292"/>
      <c r="M33" s="291">
        <v>0</v>
      </c>
      <c r="N33" s="292"/>
      <c r="O33" s="291">
        <v>0</v>
      </c>
      <c r="P33" s="292"/>
      <c r="Q33" s="291">
        <v>0</v>
      </c>
      <c r="R33" s="339" t="s">
        <v>537</v>
      </c>
      <c r="S33" s="276"/>
      <c r="T33" s="286">
        <v>0</v>
      </c>
      <c r="U33" s="277"/>
      <c r="V33" s="282" t="s">
        <v>266</v>
      </c>
      <c r="W33" s="277"/>
      <c r="X33" s="282" t="s">
        <v>266</v>
      </c>
      <c r="Y33" s="277"/>
      <c r="Z33" s="286"/>
      <c r="AA33" s="805"/>
      <c r="AB33" s="805"/>
      <c r="AC33" s="805"/>
      <c r="AD33" s="805"/>
      <c r="AE33" s="805"/>
      <c r="AF33" s="805"/>
      <c r="AG33" s="805"/>
      <c r="AH33" s="805"/>
      <c r="AI33" s="329" t="s">
        <v>492</v>
      </c>
      <c r="AJ33" s="276"/>
      <c r="AK33" s="276"/>
      <c r="AL33" s="276"/>
      <c r="AM33" s="276"/>
      <c r="AN33" s="795" t="e">
        <f>AN32/AN27</f>
        <v>#DIV/0!</v>
      </c>
      <c r="AO33" s="795"/>
      <c r="AP33" s="276"/>
      <c r="AQ33" s="294"/>
      <c r="AR33" s="295"/>
      <c r="AS33" s="282"/>
      <c r="AT33" s="282"/>
      <c r="AU33" s="282"/>
      <c r="AV33" s="282"/>
      <c r="AW33" s="282"/>
      <c r="AX33" s="282"/>
      <c r="AY33" s="277"/>
      <c r="AZ33" s="277"/>
      <c r="BA33" s="277"/>
      <c r="BC33" s="301" t="s">
        <v>119</v>
      </c>
      <c r="BD33" s="276" t="s">
        <v>292</v>
      </c>
      <c r="BE33" s="276"/>
      <c r="BF33" s="276"/>
      <c r="BG33" s="276"/>
      <c r="BH33" s="276" t="s">
        <v>248</v>
      </c>
      <c r="BI33" s="282"/>
      <c r="BJ33" s="276"/>
      <c r="BK33" s="276"/>
      <c r="BL33" s="276"/>
      <c r="BM33" s="276"/>
    </row>
    <row r="34" spans="1:65" ht="16.2" customHeight="1">
      <c r="A34" s="319" t="s">
        <v>240</v>
      </c>
      <c r="B34" s="332">
        <v>0</v>
      </c>
      <c r="C34" s="333">
        <v>0</v>
      </c>
      <c r="D34" s="334">
        <f t="shared" si="4"/>
        <v>0</v>
      </c>
      <c r="E34" s="427">
        <v>0</v>
      </c>
      <c r="F34" s="427">
        <v>0</v>
      </c>
      <c r="G34" s="427">
        <f t="shared" si="5"/>
        <v>0</v>
      </c>
      <c r="H34" s="274"/>
      <c r="I34" s="339" t="s">
        <v>521</v>
      </c>
      <c r="J34" s="274"/>
      <c r="K34" s="291">
        <v>0</v>
      </c>
      <c r="L34" s="292"/>
      <c r="M34" s="291">
        <v>0</v>
      </c>
      <c r="N34" s="292"/>
      <c r="O34" s="291">
        <v>0</v>
      </c>
      <c r="P34" s="292"/>
      <c r="Q34" s="291">
        <v>0</v>
      </c>
      <c r="R34" s="339" t="s">
        <v>538</v>
      </c>
      <c r="S34" s="276"/>
      <c r="T34" s="286">
        <v>0</v>
      </c>
      <c r="U34" s="277"/>
      <c r="V34" s="282" t="s">
        <v>266</v>
      </c>
      <c r="W34" s="277"/>
      <c r="X34" s="282" t="s">
        <v>266</v>
      </c>
      <c r="Y34" s="277"/>
      <c r="Z34" s="286"/>
      <c r="AA34" s="805"/>
      <c r="AB34" s="805"/>
      <c r="AC34" s="805"/>
      <c r="AD34" s="805"/>
      <c r="AE34" s="805"/>
      <c r="AF34" s="805"/>
      <c r="AG34" s="805"/>
      <c r="AH34" s="805"/>
      <c r="AI34" s="815" t="s">
        <v>516</v>
      </c>
      <c r="AJ34" s="815"/>
      <c r="AK34" s="276"/>
      <c r="AL34" s="276"/>
      <c r="AM34" s="276"/>
      <c r="AP34" s="276"/>
      <c r="AQ34" s="294"/>
      <c r="AR34" s="295"/>
      <c r="AS34" s="282"/>
      <c r="AT34" s="282"/>
      <c r="AU34" s="282"/>
      <c r="AV34" s="282"/>
      <c r="AW34" s="282"/>
      <c r="AX34" s="282"/>
      <c r="AY34" s="277"/>
      <c r="AZ34" s="277"/>
      <c r="BA34" s="277"/>
      <c r="BC34" s="301" t="s">
        <v>120</v>
      </c>
      <c r="BD34" s="276" t="s">
        <v>518</v>
      </c>
      <c r="BE34" s="276"/>
      <c r="BF34" s="276"/>
      <c r="BG34" s="276"/>
      <c r="BH34" s="276" t="s">
        <v>248</v>
      </c>
      <c r="BI34" s="282"/>
      <c r="BJ34" s="276"/>
      <c r="BK34" s="276"/>
      <c r="BL34" s="276"/>
      <c r="BM34" s="276"/>
    </row>
    <row r="35" spans="1:65" ht="16.2" customHeight="1">
      <c r="A35" s="319" t="str">
        <f>A34</f>
        <v xml:space="preserve">  2-Bedroom</v>
      </c>
      <c r="B35" s="332">
        <v>0</v>
      </c>
      <c r="C35" s="333">
        <v>0</v>
      </c>
      <c r="D35" s="334">
        <f t="shared" si="4"/>
        <v>0</v>
      </c>
      <c r="E35" s="427">
        <v>0</v>
      </c>
      <c r="F35" s="427">
        <v>0</v>
      </c>
      <c r="G35" s="427">
        <f t="shared" si="5"/>
        <v>0</v>
      </c>
      <c r="I35" s="339" t="s">
        <v>392</v>
      </c>
      <c r="J35" s="274"/>
      <c r="K35" s="291">
        <v>0</v>
      </c>
      <c r="L35" s="292"/>
      <c r="M35" s="291">
        <v>0</v>
      </c>
      <c r="N35" s="292"/>
      <c r="O35" s="291">
        <v>0</v>
      </c>
      <c r="P35" s="292"/>
      <c r="Q35" s="291">
        <f t="shared" ref="Q35" si="7">K35</f>
        <v>0</v>
      </c>
      <c r="R35" s="339" t="s">
        <v>539</v>
      </c>
      <c r="S35" s="276"/>
      <c r="T35" s="286">
        <v>0</v>
      </c>
      <c r="U35" s="277"/>
      <c r="V35" s="282" t="s">
        <v>266</v>
      </c>
      <c r="W35" s="277"/>
      <c r="X35" s="282" t="s">
        <v>266</v>
      </c>
      <c r="Y35" s="277"/>
      <c r="Z35" s="286"/>
      <c r="AA35" s="805"/>
      <c r="AB35" s="805"/>
      <c r="AC35" s="805"/>
      <c r="AD35" s="805"/>
      <c r="AE35" s="805"/>
      <c r="AF35" s="805"/>
      <c r="AG35" s="805"/>
      <c r="AH35" s="805"/>
      <c r="AI35" s="815"/>
      <c r="AJ35" s="815"/>
      <c r="AK35" s="276"/>
      <c r="AL35" s="276"/>
      <c r="AM35" s="276"/>
      <c r="AN35" s="277"/>
      <c r="AO35" s="293"/>
      <c r="AP35" s="276"/>
      <c r="AQ35" s="294"/>
      <c r="AR35" s="295"/>
      <c r="AS35" s="282"/>
      <c r="AT35" s="286"/>
      <c r="AU35" s="282"/>
      <c r="AV35" s="282"/>
      <c r="AW35" s="282"/>
      <c r="AX35" s="282"/>
      <c r="AY35" s="277"/>
      <c r="AZ35" s="277"/>
      <c r="BA35" s="277"/>
      <c r="BC35" s="301" t="s">
        <v>121</v>
      </c>
      <c r="BD35" s="276" t="s">
        <v>293</v>
      </c>
      <c r="BE35" s="276"/>
      <c r="BF35" s="276"/>
      <c r="BG35" s="276"/>
      <c r="BH35" s="276" t="s">
        <v>248</v>
      </c>
      <c r="BI35" s="282"/>
      <c r="BJ35" s="276"/>
      <c r="BK35" s="276"/>
      <c r="BL35" s="276"/>
      <c r="BM35" s="276"/>
    </row>
    <row r="36" spans="1:65" ht="16.2" customHeight="1">
      <c r="A36" s="319" t="s">
        <v>240</v>
      </c>
      <c r="B36" s="332">
        <v>0</v>
      </c>
      <c r="C36" s="333">
        <v>0</v>
      </c>
      <c r="D36" s="334">
        <f t="shared" si="4"/>
        <v>0</v>
      </c>
      <c r="E36" s="427">
        <v>0</v>
      </c>
      <c r="F36" s="427">
        <v>0</v>
      </c>
      <c r="G36" s="427">
        <f t="shared" si="5"/>
        <v>0</v>
      </c>
      <c r="I36" s="274"/>
      <c r="J36" s="274"/>
      <c r="K36" s="292"/>
      <c r="L36" s="292"/>
      <c r="M36" s="292"/>
      <c r="N36" s="292"/>
      <c r="O36" s="292"/>
      <c r="P36" s="292"/>
      <c r="Q36" s="292"/>
      <c r="R36" s="339" t="s">
        <v>540</v>
      </c>
      <c r="S36" s="276"/>
      <c r="T36" s="286">
        <v>0</v>
      </c>
      <c r="U36" s="277"/>
      <c r="V36" s="282" t="s">
        <v>266</v>
      </c>
      <c r="W36" s="277"/>
      <c r="X36" s="282" t="s">
        <v>266</v>
      </c>
      <c r="Y36" s="277"/>
      <c r="Z36" s="286"/>
      <c r="AA36" s="805"/>
      <c r="AB36" s="805"/>
      <c r="AC36" s="805"/>
      <c r="AD36" s="805"/>
      <c r="AE36" s="805"/>
      <c r="AF36" s="805"/>
      <c r="AG36" s="805"/>
      <c r="AH36" s="805"/>
      <c r="AI36" s="815"/>
      <c r="AJ36" s="815"/>
      <c r="AK36" s="276"/>
      <c r="AL36" s="276"/>
      <c r="AM36" s="276"/>
      <c r="AN36" s="276"/>
      <c r="AO36" s="289"/>
      <c r="AP36" s="276"/>
      <c r="AQ36" s="436" t="s">
        <v>27</v>
      </c>
      <c r="AR36" s="295"/>
      <c r="AS36" s="282"/>
      <c r="AT36" s="312"/>
      <c r="AU36" s="437">
        <f>SUM(AU8:AU15)</f>
        <v>0</v>
      </c>
      <c r="AV36" s="282"/>
      <c r="AW36" s="282"/>
      <c r="AX36" s="282"/>
      <c r="AY36" s="277"/>
      <c r="AZ36" s="277"/>
      <c r="BA36" s="277"/>
      <c r="BC36" s="301" t="s">
        <v>122</v>
      </c>
      <c r="BD36" s="276" t="s">
        <v>294</v>
      </c>
      <c r="BE36" s="276"/>
      <c r="BF36" s="276"/>
      <c r="BG36" s="276"/>
      <c r="BH36" s="276"/>
      <c r="BI36" s="282"/>
      <c r="BJ36" s="276" t="s">
        <v>282</v>
      </c>
      <c r="BK36" s="276"/>
      <c r="BL36" s="276"/>
      <c r="BM36" s="276"/>
    </row>
    <row r="37" spans="1:65" ht="15.6">
      <c r="A37" s="319" t="s">
        <v>240</v>
      </c>
      <c r="B37" s="332">
        <v>0</v>
      </c>
      <c r="C37" s="333">
        <v>0</v>
      </c>
      <c r="D37" s="334">
        <f t="shared" si="4"/>
        <v>0</v>
      </c>
      <c r="E37" s="427">
        <v>0</v>
      </c>
      <c r="F37" s="427">
        <v>0</v>
      </c>
      <c r="G37" s="427">
        <f t="shared" si="5"/>
        <v>0</v>
      </c>
      <c r="H37" s="274"/>
      <c r="I37" s="310" t="s">
        <v>256</v>
      </c>
      <c r="J37" s="310"/>
      <c r="K37" s="291">
        <f>SUM(K28:K36)</f>
        <v>0</v>
      </c>
      <c r="L37" s="292"/>
      <c r="M37" s="291">
        <f>SUM(M28:M36)</f>
        <v>0</v>
      </c>
      <c r="N37" s="292"/>
      <c r="O37" s="291">
        <f>SUM(O28:O36)</f>
        <v>0</v>
      </c>
      <c r="P37" s="292"/>
      <c r="Q37" s="291">
        <f t="shared" ref="Q37" si="8">SUM(Q28:Q36)</f>
        <v>0</v>
      </c>
      <c r="R37" s="339" t="s">
        <v>541</v>
      </c>
      <c r="S37" s="276"/>
      <c r="T37" s="286">
        <v>0</v>
      </c>
      <c r="U37" s="277"/>
      <c r="V37" s="282" t="s">
        <v>266</v>
      </c>
      <c r="W37" s="277"/>
      <c r="X37" s="282" t="s">
        <v>266</v>
      </c>
      <c r="Y37" s="277"/>
      <c r="Z37" s="286"/>
      <c r="AA37" s="805"/>
      <c r="AB37" s="805"/>
      <c r="AC37" s="805"/>
      <c r="AD37" s="805"/>
      <c r="AE37" s="805"/>
      <c r="AF37" s="805"/>
      <c r="AG37" s="805"/>
      <c r="AH37" s="805"/>
      <c r="AI37" s="815"/>
      <c r="AJ37" s="815"/>
      <c r="AK37" s="276"/>
      <c r="AL37" s="276"/>
      <c r="AM37" s="276"/>
      <c r="AN37" s="276"/>
      <c r="AO37" s="289"/>
      <c r="AP37" s="276"/>
      <c r="AQ37" s="276"/>
      <c r="AR37" s="276"/>
      <c r="AS37" s="276"/>
      <c r="AT37" s="276"/>
      <c r="AU37" s="276"/>
      <c r="AV37" s="276"/>
      <c r="AW37" s="276"/>
      <c r="AX37" s="276"/>
      <c r="AY37" s="276"/>
      <c r="AZ37" s="276"/>
      <c r="BA37" s="276"/>
      <c r="BC37" s="281"/>
      <c r="BD37" s="276" t="s">
        <v>295</v>
      </c>
      <c r="BE37" s="276"/>
      <c r="BF37" s="276"/>
      <c r="BG37" s="276"/>
      <c r="BH37" s="276"/>
      <c r="BI37" s="276"/>
      <c r="BJ37" s="276"/>
      <c r="BK37" s="276"/>
      <c r="BL37" s="276"/>
      <c r="BM37" s="276"/>
    </row>
    <row r="38" spans="1:65" ht="15.6">
      <c r="A38" s="319" t="s">
        <v>240</v>
      </c>
      <c r="B38" s="332">
        <v>0</v>
      </c>
      <c r="C38" s="333">
        <v>0</v>
      </c>
      <c r="D38" s="334">
        <f t="shared" si="4"/>
        <v>0</v>
      </c>
      <c r="E38" s="427">
        <v>0</v>
      </c>
      <c r="F38" s="427">
        <v>0</v>
      </c>
      <c r="G38" s="427">
        <f t="shared" si="5"/>
        <v>0</v>
      </c>
      <c r="H38" s="274"/>
      <c r="I38" s="324"/>
      <c r="J38" s="324"/>
      <c r="K38" s="314"/>
      <c r="L38" s="292"/>
      <c r="M38" s="314"/>
      <c r="N38" s="292"/>
      <c r="O38" s="314"/>
      <c r="P38" s="314"/>
      <c r="Q38" s="274"/>
      <c r="R38" s="339" t="s">
        <v>83</v>
      </c>
      <c r="S38" s="276"/>
      <c r="T38" s="299">
        <v>0</v>
      </c>
      <c r="U38" s="277"/>
      <c r="V38" s="321" t="s">
        <v>266</v>
      </c>
      <c r="W38" s="277"/>
      <c r="X38" s="321" t="s">
        <v>266</v>
      </c>
      <c r="Y38" s="277"/>
      <c r="Z38" s="299"/>
      <c r="AA38" s="805"/>
      <c r="AB38" s="805"/>
      <c r="AC38" s="805"/>
      <c r="AD38" s="805"/>
      <c r="AE38" s="805"/>
      <c r="AF38" s="805"/>
      <c r="AG38" s="805"/>
      <c r="AH38" s="805"/>
      <c r="AP38" s="276"/>
      <c r="AQ38" s="276" t="s">
        <v>281</v>
      </c>
      <c r="AR38" s="276"/>
      <c r="AS38" s="276"/>
      <c r="AT38" s="282"/>
      <c r="AU38" s="276" t="s">
        <v>282</v>
      </c>
      <c r="AV38" s="276"/>
      <c r="AW38" s="276"/>
      <c r="AX38" s="276"/>
      <c r="AY38" s="276"/>
      <c r="AZ38" s="276"/>
      <c r="BA38" s="276"/>
      <c r="BC38" s="281"/>
      <c r="BD38" s="276" t="s">
        <v>296</v>
      </c>
      <c r="BE38" s="276"/>
      <c r="BF38" s="276"/>
      <c r="BG38" s="276"/>
      <c r="BH38" s="276"/>
      <c r="BI38" s="276"/>
      <c r="BJ38" s="276"/>
      <c r="BK38" s="276"/>
      <c r="BL38" s="276"/>
      <c r="BM38" s="276"/>
    </row>
    <row r="39" spans="1:65" ht="15.6">
      <c r="A39" s="319" t="str">
        <f>A36</f>
        <v xml:space="preserve">  2-Bedroom</v>
      </c>
      <c r="B39" s="332">
        <v>0</v>
      </c>
      <c r="C39" s="333">
        <v>0</v>
      </c>
      <c r="D39" s="334">
        <f t="shared" si="4"/>
        <v>0</v>
      </c>
      <c r="E39" s="427">
        <v>0</v>
      </c>
      <c r="F39" s="427">
        <v>0</v>
      </c>
      <c r="G39" s="427">
        <f t="shared" si="5"/>
        <v>0</v>
      </c>
      <c r="I39" s="288" t="s">
        <v>257</v>
      </c>
      <c r="J39" s="288"/>
      <c r="K39" s="314"/>
      <c r="L39" s="292"/>
      <c r="M39" s="314"/>
      <c r="N39" s="292"/>
      <c r="O39" s="314"/>
      <c r="P39" s="314"/>
      <c r="V39" s="277"/>
      <c r="W39" s="277"/>
      <c r="X39" s="277"/>
      <c r="Y39" s="277"/>
      <c r="Z39" s="293"/>
      <c r="AA39" s="805"/>
      <c r="AB39" s="805"/>
      <c r="AC39" s="805"/>
      <c r="AD39" s="805"/>
      <c r="AE39" s="805"/>
      <c r="AF39" s="805"/>
      <c r="AG39" s="805"/>
      <c r="AH39" s="805"/>
      <c r="AI39" s="272" t="s">
        <v>485</v>
      </c>
      <c r="AJ39" s="276"/>
      <c r="AK39" s="276"/>
      <c r="AL39" s="276"/>
      <c r="AM39" s="276"/>
      <c r="AN39" s="276"/>
      <c r="AO39" s="276"/>
      <c r="AP39" s="276"/>
      <c r="AQ39" s="276"/>
      <c r="AR39" s="276"/>
      <c r="AS39" s="276"/>
      <c r="AT39" s="276"/>
      <c r="AU39" s="276"/>
      <c r="AV39" s="276"/>
      <c r="AW39" s="276"/>
      <c r="AX39" s="276"/>
      <c r="AY39" s="276"/>
      <c r="AZ39" s="276"/>
      <c r="BA39" s="276"/>
      <c r="BC39" s="281"/>
      <c r="BD39" s="276"/>
      <c r="BE39" s="276"/>
      <c r="BF39" s="276"/>
      <c r="BG39" s="276"/>
      <c r="BH39" s="276"/>
      <c r="BI39" s="276"/>
      <c r="BJ39" s="276"/>
      <c r="BK39" s="276"/>
      <c r="BL39" s="276"/>
      <c r="BM39" s="276"/>
    </row>
    <row r="40" spans="1:65" ht="15.6">
      <c r="A40" s="319" t="s">
        <v>240</v>
      </c>
      <c r="B40" s="332">
        <v>0</v>
      </c>
      <c r="C40" s="333">
        <v>0</v>
      </c>
      <c r="D40" s="334">
        <f t="shared" si="4"/>
        <v>0</v>
      </c>
      <c r="E40" s="427">
        <v>0</v>
      </c>
      <c r="F40" s="427">
        <v>0</v>
      </c>
      <c r="G40" s="427">
        <f t="shared" si="5"/>
        <v>0</v>
      </c>
      <c r="I40" s="339" t="s">
        <v>112</v>
      </c>
      <c r="K40" s="291">
        <v>0</v>
      </c>
      <c r="L40" s="292"/>
      <c r="M40" s="291">
        <v>0</v>
      </c>
      <c r="N40" s="292"/>
      <c r="O40" s="291">
        <v>0</v>
      </c>
      <c r="P40" s="292"/>
      <c r="Q40" s="291">
        <v>0</v>
      </c>
      <c r="R40" s="311" t="s">
        <v>364</v>
      </c>
      <c r="S40" s="276"/>
      <c r="T40" s="286">
        <f>SUM(T32:T38)</f>
        <v>0</v>
      </c>
      <c r="U40" s="277"/>
      <c r="V40" s="282"/>
      <c r="W40" s="277"/>
      <c r="X40" s="282"/>
      <c r="Y40" s="277"/>
      <c r="Z40" s="286"/>
      <c r="AA40" s="805"/>
      <c r="AB40" s="805"/>
      <c r="AC40" s="805"/>
      <c r="AD40" s="805"/>
      <c r="AE40" s="805"/>
      <c r="AF40" s="805"/>
      <c r="AG40" s="805"/>
      <c r="AH40" s="805"/>
      <c r="AI40" s="276"/>
      <c r="AJ40" s="276"/>
      <c r="AK40" s="276"/>
      <c r="AL40" s="276"/>
      <c r="AM40" s="276"/>
      <c r="AN40" s="276"/>
      <c r="AO40" s="276"/>
      <c r="AP40" s="276"/>
      <c r="AQ40" s="276"/>
      <c r="AR40" s="276"/>
      <c r="AS40" s="276"/>
      <c r="AT40" s="276"/>
      <c r="AU40" s="276"/>
      <c r="AV40" s="276"/>
      <c r="AW40" s="276"/>
      <c r="AX40" s="276"/>
      <c r="AY40" s="276"/>
      <c r="AZ40" s="276"/>
      <c r="BA40" s="276"/>
      <c r="BC40" s="281" t="s">
        <v>297</v>
      </c>
      <c r="BD40" s="276" t="s">
        <v>304</v>
      </c>
      <c r="BE40" s="276"/>
      <c r="BF40" s="276"/>
      <c r="BG40" s="276"/>
      <c r="BH40" s="308"/>
      <c r="BI40" s="308"/>
      <c r="BJ40" s="276"/>
      <c r="BK40" s="276"/>
      <c r="BL40" s="276"/>
      <c r="BM40" s="276"/>
    </row>
    <row r="41" spans="1:65" ht="15.6">
      <c r="A41" s="319" t="s">
        <v>240</v>
      </c>
      <c r="B41" s="332">
        <v>0</v>
      </c>
      <c r="C41" s="333">
        <v>0</v>
      </c>
      <c r="D41" s="334">
        <f t="shared" si="4"/>
        <v>0</v>
      </c>
      <c r="E41" s="427">
        <v>0</v>
      </c>
      <c r="F41" s="427">
        <v>0</v>
      </c>
      <c r="G41" s="427">
        <f t="shared" si="5"/>
        <v>0</v>
      </c>
      <c r="I41" s="339" t="s">
        <v>525</v>
      </c>
      <c r="K41" s="291">
        <v>0</v>
      </c>
      <c r="L41" s="292"/>
      <c r="M41" s="291">
        <v>0</v>
      </c>
      <c r="N41" s="292"/>
      <c r="O41" s="291" t="s">
        <v>472</v>
      </c>
      <c r="P41" s="292"/>
      <c r="Q41" s="291">
        <v>0</v>
      </c>
      <c r="R41" s="276"/>
      <c r="S41" s="276"/>
      <c r="T41" s="276"/>
      <c r="U41" s="277"/>
      <c r="V41" s="276"/>
      <c r="W41" s="277"/>
      <c r="X41" s="276"/>
      <c r="Y41" s="276"/>
      <c r="Z41" s="276"/>
      <c r="AA41" s="805"/>
      <c r="AB41" s="805"/>
      <c r="AC41" s="805"/>
      <c r="AD41" s="805"/>
      <c r="AE41" s="805"/>
      <c r="AF41" s="805"/>
      <c r="AG41" s="805"/>
      <c r="AH41" s="805"/>
      <c r="AI41" s="329" t="s">
        <v>503</v>
      </c>
      <c r="AJ41" s="276"/>
      <c r="AK41" s="276"/>
      <c r="AL41" s="276"/>
      <c r="AM41" s="276"/>
      <c r="AN41" s="795" t="e">
        <f>AN19</f>
        <v>#DIV/0!</v>
      </c>
      <c r="AO41" s="795"/>
      <c r="AP41" s="276"/>
      <c r="AQ41" s="276" t="s">
        <v>367</v>
      </c>
      <c r="AR41" s="276"/>
      <c r="AS41" s="276"/>
      <c r="AT41" s="276"/>
      <c r="AU41" s="276"/>
      <c r="AV41" s="276"/>
      <c r="AW41" s="276"/>
      <c r="AX41" s="276"/>
      <c r="AY41" s="276"/>
      <c r="AZ41" s="276"/>
      <c r="BA41" s="276"/>
      <c r="BC41" s="281"/>
      <c r="BD41" s="276" t="s">
        <v>305</v>
      </c>
      <c r="BE41" s="276"/>
      <c r="BF41" s="276"/>
      <c r="BG41" s="276"/>
      <c r="BH41" s="276" t="s">
        <v>248</v>
      </c>
      <c r="BI41" s="282"/>
      <c r="BJ41" s="276"/>
      <c r="BK41" s="276"/>
      <c r="BL41" s="276"/>
      <c r="BM41" s="276"/>
    </row>
    <row r="42" spans="1:65" ht="15" customHeight="1">
      <c r="A42" s="319" t="s">
        <v>240</v>
      </c>
      <c r="B42" s="332">
        <v>0</v>
      </c>
      <c r="C42" s="333">
        <v>0</v>
      </c>
      <c r="D42" s="334">
        <f t="shared" si="4"/>
        <v>0</v>
      </c>
      <c r="E42" s="427">
        <v>0</v>
      </c>
      <c r="F42" s="427">
        <v>0</v>
      </c>
      <c r="G42" s="427">
        <f t="shared" si="5"/>
        <v>0</v>
      </c>
      <c r="I42" s="339" t="s">
        <v>526</v>
      </c>
      <c r="K42" s="291">
        <v>0</v>
      </c>
      <c r="L42" s="292"/>
      <c r="M42" s="291">
        <v>0</v>
      </c>
      <c r="N42" s="292"/>
      <c r="O42" s="291">
        <v>0</v>
      </c>
      <c r="P42" s="292"/>
      <c r="Q42" s="291">
        <f t="shared" ref="Q42:Q51" si="9">K42</f>
        <v>0</v>
      </c>
      <c r="W42" s="293"/>
      <c r="AA42" s="805"/>
      <c r="AB42" s="805"/>
      <c r="AC42" s="805"/>
      <c r="AD42" s="805"/>
      <c r="AE42" s="805"/>
      <c r="AF42" s="805"/>
      <c r="AG42" s="805"/>
      <c r="AH42" s="805"/>
      <c r="AI42" s="329" t="s">
        <v>504</v>
      </c>
      <c r="AJ42" s="276"/>
      <c r="AK42" s="276"/>
      <c r="AL42" s="276"/>
      <c r="AM42" s="276"/>
      <c r="AN42" s="795" t="e">
        <f>AN20</f>
        <v>#DIV/0!</v>
      </c>
      <c r="AO42" s="795"/>
      <c r="AP42" s="276"/>
      <c r="AQ42" s="276"/>
      <c r="AR42" s="276"/>
      <c r="AS42" s="276"/>
      <c r="AT42" s="276"/>
      <c r="AU42" s="276"/>
      <c r="AV42" s="276"/>
      <c r="AW42" s="276"/>
      <c r="AX42" s="276"/>
      <c r="AY42" s="276"/>
      <c r="AZ42" s="276"/>
      <c r="BA42" s="276"/>
      <c r="BC42" s="281"/>
      <c r="BD42" s="276"/>
      <c r="BE42" s="276"/>
      <c r="BF42" s="276"/>
      <c r="BG42" s="276"/>
      <c r="BH42" s="276"/>
      <c r="BI42" s="276"/>
      <c r="BJ42" s="276"/>
      <c r="BK42" s="276"/>
      <c r="BL42" s="276"/>
      <c r="BM42" s="276"/>
    </row>
    <row r="43" spans="1:65" ht="15" customHeight="1" thickBot="1">
      <c r="A43" s="319" t="s">
        <v>241</v>
      </c>
      <c r="B43" s="332">
        <v>0</v>
      </c>
      <c r="C43" s="333">
        <v>0</v>
      </c>
      <c r="D43" s="334">
        <f t="shared" si="4"/>
        <v>0</v>
      </c>
      <c r="E43" s="427">
        <v>0</v>
      </c>
      <c r="F43" s="427">
        <v>0</v>
      </c>
      <c r="G43" s="427">
        <f t="shared" si="5"/>
        <v>0</v>
      </c>
      <c r="I43" s="339" t="s">
        <v>527</v>
      </c>
      <c r="K43" s="291">
        <v>0</v>
      </c>
      <c r="L43" s="292"/>
      <c r="M43" s="291">
        <v>0</v>
      </c>
      <c r="N43" s="292"/>
      <c r="O43" s="291">
        <v>0</v>
      </c>
      <c r="P43" s="292"/>
      <c r="Q43" s="291">
        <v>0</v>
      </c>
      <c r="R43" s="272" t="s">
        <v>270</v>
      </c>
      <c r="S43" s="276"/>
      <c r="T43" s="323">
        <f>T29+T40</f>
        <v>0</v>
      </c>
      <c r="U43" s="293"/>
      <c r="V43" s="323">
        <f>V29</f>
        <v>0</v>
      </c>
      <c r="W43" s="277"/>
      <c r="X43" s="323">
        <f>X29</f>
        <v>0</v>
      </c>
      <c r="Y43" s="293"/>
      <c r="Z43" s="323">
        <f t="shared" ref="Z43" si="10">Z29</f>
        <v>0</v>
      </c>
      <c r="AA43" s="269"/>
      <c r="AB43" s="269"/>
      <c r="AC43" s="269"/>
      <c r="AD43" s="269"/>
      <c r="AE43" s="269"/>
      <c r="AF43" s="269"/>
      <c r="AG43" s="269"/>
      <c r="AH43" s="269"/>
      <c r="AI43" s="329" t="s">
        <v>561</v>
      </c>
      <c r="AJ43" s="276"/>
      <c r="AK43" s="276"/>
      <c r="AL43" s="276"/>
      <c r="AM43" s="330"/>
      <c r="AN43" s="794">
        <v>0</v>
      </c>
      <c r="AO43" s="794"/>
      <c r="AP43" s="276"/>
      <c r="AQ43" s="276" t="s">
        <v>283</v>
      </c>
      <c r="AR43" s="276"/>
      <c r="AS43" s="276"/>
      <c r="AT43" s="276"/>
      <c r="AU43" s="276"/>
      <c r="AV43" s="276"/>
      <c r="AW43" s="276"/>
      <c r="AX43" s="276"/>
      <c r="AY43" s="276"/>
      <c r="AZ43" s="276"/>
      <c r="BA43" s="276"/>
      <c r="BC43" s="281" t="s">
        <v>298</v>
      </c>
      <c r="BD43" s="276" t="s">
        <v>299</v>
      </c>
      <c r="BE43" s="276"/>
      <c r="BF43" s="276"/>
      <c r="BG43" s="276"/>
      <c r="BH43" s="276"/>
      <c r="BI43" s="276"/>
      <c r="BJ43" s="276"/>
      <c r="BK43" s="276"/>
      <c r="BL43" s="276"/>
      <c r="BM43" s="276"/>
    </row>
    <row r="44" spans="1:65" ht="15" customHeight="1" thickTop="1">
      <c r="A44" s="319" t="s">
        <v>241</v>
      </c>
      <c r="B44" s="332">
        <v>0</v>
      </c>
      <c r="C44" s="333">
        <v>0</v>
      </c>
      <c r="D44" s="334">
        <f>C44*B44</f>
        <v>0</v>
      </c>
      <c r="E44" s="427">
        <v>0</v>
      </c>
      <c r="F44" s="427">
        <v>0</v>
      </c>
      <c r="G44" s="428">
        <f t="shared" si="5"/>
        <v>0</v>
      </c>
      <c r="I44" s="339" t="s">
        <v>373</v>
      </c>
      <c r="K44" s="291">
        <v>0</v>
      </c>
      <c r="L44" s="292"/>
      <c r="M44" s="291">
        <v>0</v>
      </c>
      <c r="N44" s="292"/>
      <c r="O44" s="291">
        <v>0</v>
      </c>
      <c r="P44" s="292"/>
      <c r="Q44" s="291">
        <v>0</v>
      </c>
      <c r="R44" s="276"/>
      <c r="S44" s="276"/>
      <c r="T44" s="276"/>
      <c r="U44" s="277"/>
      <c r="V44" s="276"/>
      <c r="W44" s="277"/>
      <c r="X44" s="276"/>
      <c r="Y44" s="276"/>
      <c r="Z44" s="276"/>
      <c r="AC44" s="269"/>
      <c r="AD44" s="269"/>
      <c r="AE44" s="269"/>
      <c r="AF44" s="269"/>
      <c r="AG44" s="269"/>
      <c r="AH44" s="269"/>
      <c r="AI44" s="329" t="s">
        <v>562</v>
      </c>
      <c r="AJ44" s="276"/>
      <c r="AK44" s="276"/>
      <c r="AL44" s="276"/>
      <c r="AM44" s="330"/>
      <c r="AN44" s="816">
        <v>0</v>
      </c>
      <c r="AO44" s="816"/>
      <c r="AP44" s="276"/>
      <c r="AQ44" s="276"/>
      <c r="AR44" s="276"/>
      <c r="AS44" s="276"/>
      <c r="AT44" s="276"/>
      <c r="AU44" s="276"/>
      <c r="AV44" s="276"/>
      <c r="AW44" s="276"/>
      <c r="AX44" s="276"/>
      <c r="AY44" s="276"/>
      <c r="AZ44" s="276"/>
      <c r="BA44" s="276"/>
      <c r="BC44" s="281"/>
      <c r="BD44" s="276" t="s">
        <v>300</v>
      </c>
      <c r="BE44" s="276"/>
      <c r="BF44" s="276"/>
      <c r="BG44" s="276"/>
      <c r="BH44" s="276" t="s">
        <v>248</v>
      </c>
      <c r="BI44" s="282"/>
      <c r="BJ44" s="276"/>
      <c r="BK44" s="276"/>
      <c r="BL44" s="276"/>
      <c r="BM44" s="276"/>
    </row>
    <row r="45" spans="1:65" ht="16.2" customHeight="1">
      <c r="A45" s="319" t="s">
        <v>242</v>
      </c>
      <c r="B45" s="331">
        <f>SUM(B28:B44)</f>
        <v>0</v>
      </c>
      <c r="C45" s="335"/>
      <c r="D45" s="334">
        <f>SUM(D28:D44)</f>
        <v>0</v>
      </c>
      <c r="E45" s="322"/>
      <c r="F45" s="276"/>
      <c r="G45" s="276"/>
      <c r="I45" s="339" t="s">
        <v>374</v>
      </c>
      <c r="K45" s="291">
        <v>0</v>
      </c>
      <c r="L45" s="292"/>
      <c r="M45" s="291">
        <v>0</v>
      </c>
      <c r="N45" s="292"/>
      <c r="O45" s="291">
        <v>0</v>
      </c>
      <c r="P45" s="292"/>
      <c r="Q45" s="291">
        <v>0</v>
      </c>
      <c r="S45" s="276"/>
      <c r="T45" s="276"/>
      <c r="U45" s="277"/>
      <c r="V45" s="276"/>
      <c r="W45" s="277"/>
      <c r="X45" s="342"/>
      <c r="Y45" s="276"/>
      <c r="Z45" s="276"/>
      <c r="AC45" s="269"/>
      <c r="AD45" s="269"/>
      <c r="AE45" s="269"/>
      <c r="AF45" s="269"/>
      <c r="AG45" s="269"/>
      <c r="AH45" s="269"/>
      <c r="AI45" s="329" t="s">
        <v>559</v>
      </c>
      <c r="AJ45" s="276"/>
      <c r="AK45" s="276"/>
      <c r="AL45" s="276"/>
      <c r="AM45" s="330"/>
      <c r="AN45" s="794">
        <v>0</v>
      </c>
      <c r="AO45" s="794"/>
      <c r="AP45" s="276"/>
      <c r="AQ45" s="276" t="s">
        <v>284</v>
      </c>
      <c r="AR45" s="276"/>
      <c r="AS45" s="276"/>
      <c r="AT45" s="276"/>
      <c r="AU45" s="276"/>
      <c r="AV45" s="276"/>
      <c r="AW45" s="276"/>
      <c r="AX45" s="276"/>
      <c r="AY45" s="276"/>
      <c r="AZ45" s="276"/>
      <c r="BA45" s="276"/>
      <c r="BC45" s="281"/>
      <c r="BD45" s="276"/>
      <c r="BE45" s="276"/>
      <c r="BF45" s="276"/>
      <c r="BG45" s="276"/>
      <c r="BH45" s="276"/>
      <c r="BI45" s="276"/>
      <c r="BJ45" s="276"/>
      <c r="BK45" s="276"/>
      <c r="BL45" s="276"/>
      <c r="BM45" s="276"/>
    </row>
    <row r="46" spans="1:65" ht="16.2" customHeight="1">
      <c r="A46" s="277"/>
      <c r="B46" s="277"/>
      <c r="C46" s="293"/>
      <c r="D46" s="293"/>
      <c r="E46" s="277"/>
      <c r="F46" s="276"/>
      <c r="G46" s="276"/>
      <c r="I46" s="339" t="s">
        <v>124</v>
      </c>
      <c r="K46" s="291">
        <v>0</v>
      </c>
      <c r="L46" s="292"/>
      <c r="M46" s="291">
        <v>0</v>
      </c>
      <c r="N46" s="292"/>
      <c r="O46" s="291">
        <v>0</v>
      </c>
      <c r="P46" s="292"/>
      <c r="Q46" s="291">
        <v>0</v>
      </c>
      <c r="R46" s="276" t="s">
        <v>394</v>
      </c>
      <c r="S46" s="276"/>
      <c r="T46" s="276"/>
      <c r="U46" s="277"/>
      <c r="V46" s="276"/>
      <c r="W46" s="277"/>
      <c r="X46" s="342"/>
      <c r="Y46" s="276"/>
      <c r="Z46" s="276"/>
      <c r="AA46" s="269"/>
      <c r="AB46" s="269"/>
      <c r="AC46" s="269"/>
      <c r="AD46" s="269"/>
      <c r="AE46" s="269"/>
      <c r="AF46" s="269"/>
      <c r="AG46" s="269"/>
      <c r="AH46" s="269"/>
      <c r="AI46" s="329" t="s">
        <v>560</v>
      </c>
      <c r="AJ46" s="276"/>
      <c r="AK46" s="276"/>
      <c r="AL46" s="276"/>
      <c r="AM46" s="330"/>
      <c r="AN46" s="816">
        <v>0</v>
      </c>
      <c r="AO46" s="816"/>
      <c r="AP46" s="276"/>
      <c r="AQ46" s="276" t="s">
        <v>452</v>
      </c>
      <c r="AR46" s="276"/>
      <c r="AS46" s="276"/>
      <c r="AT46" s="276"/>
      <c r="AU46" s="276"/>
      <c r="AV46" s="276"/>
      <c r="AW46" s="276"/>
      <c r="AX46" s="276"/>
      <c r="AY46" s="276"/>
      <c r="AZ46" s="276"/>
      <c r="BA46" s="276"/>
      <c r="BC46" s="281" t="s">
        <v>301</v>
      </c>
      <c r="BD46" s="276" t="s">
        <v>302</v>
      </c>
      <c r="BE46" s="276"/>
      <c r="BF46" s="276"/>
      <c r="BG46" s="276"/>
      <c r="BH46" s="276"/>
      <c r="BI46" s="276"/>
      <c r="BJ46" s="276"/>
      <c r="BK46" s="276"/>
      <c r="BL46" s="276"/>
      <c r="BM46" s="276"/>
    </row>
    <row r="47" spans="1:65" ht="16.2" customHeight="1">
      <c r="A47" s="276" t="s">
        <v>243</v>
      </c>
      <c r="B47" s="276"/>
      <c r="C47" s="282"/>
      <c r="D47" s="282"/>
      <c r="E47" s="282"/>
      <c r="F47" s="282"/>
      <c r="G47" s="282"/>
      <c r="I47" s="339" t="s">
        <v>375</v>
      </c>
      <c r="K47" s="291">
        <v>0</v>
      </c>
      <c r="L47" s="292"/>
      <c r="M47" s="291" t="s">
        <v>472</v>
      </c>
      <c r="N47" s="292"/>
      <c r="O47" s="291" t="s">
        <v>472</v>
      </c>
      <c r="P47" s="292"/>
      <c r="Q47" s="291">
        <f t="shared" si="9"/>
        <v>0</v>
      </c>
      <c r="R47" s="276" t="s">
        <v>393</v>
      </c>
      <c r="AA47" s="269"/>
      <c r="AB47" s="269"/>
      <c r="AC47" s="269"/>
      <c r="AD47" s="269"/>
      <c r="AE47" s="269"/>
      <c r="AF47" s="269"/>
      <c r="AG47" s="269"/>
      <c r="AH47" s="269"/>
      <c r="AI47" s="329" t="s">
        <v>563</v>
      </c>
      <c r="AJ47" s="276"/>
      <c r="AK47" s="276"/>
      <c r="AL47" s="276"/>
      <c r="AM47" s="276"/>
      <c r="AN47" s="800" t="e">
        <f>AN41*AN43</f>
        <v>#DIV/0!</v>
      </c>
      <c r="AO47" s="800"/>
      <c r="AP47" s="276"/>
      <c r="AQ47" s="276"/>
      <c r="AR47" s="276"/>
      <c r="AS47" s="276"/>
      <c r="AT47" s="276"/>
      <c r="AU47" s="276"/>
      <c r="AV47" s="276"/>
      <c r="AW47" s="276"/>
      <c r="AX47" s="276"/>
      <c r="AY47" s="276"/>
      <c r="AZ47" s="276"/>
      <c r="BA47" s="276"/>
      <c r="BC47" s="281"/>
      <c r="BD47" s="276" t="s">
        <v>303</v>
      </c>
      <c r="BE47" s="276"/>
      <c r="BF47" s="276"/>
      <c r="BG47" s="276"/>
      <c r="BH47" s="276" t="s">
        <v>248</v>
      </c>
      <c r="BI47" s="282"/>
      <c r="BJ47" s="276"/>
      <c r="BK47" s="276"/>
      <c r="BL47" s="276"/>
      <c r="BM47" s="276"/>
    </row>
    <row r="48" spans="1:65" ht="15.6">
      <c r="A48" s="282"/>
      <c r="B48" s="282"/>
      <c r="C48" s="282"/>
      <c r="D48" s="282"/>
      <c r="E48" s="282"/>
      <c r="F48" s="282"/>
      <c r="G48" s="282"/>
      <c r="I48" s="339" t="s">
        <v>376</v>
      </c>
      <c r="J48" s="296"/>
      <c r="K48" s="291">
        <v>0</v>
      </c>
      <c r="L48" s="292"/>
      <c r="M48" s="291">
        <v>0</v>
      </c>
      <c r="N48" s="292"/>
      <c r="O48" s="291">
        <v>0</v>
      </c>
      <c r="P48" s="292"/>
      <c r="Q48" s="291">
        <f t="shared" si="9"/>
        <v>0</v>
      </c>
      <c r="AA48" s="269"/>
      <c r="AB48" s="269"/>
      <c r="AC48" s="269"/>
      <c r="AD48" s="269"/>
      <c r="AE48" s="269"/>
      <c r="AF48" s="269"/>
      <c r="AG48" s="269"/>
      <c r="AH48" s="269"/>
      <c r="AI48" s="329" t="s">
        <v>564</v>
      </c>
      <c r="AJ48" s="276"/>
      <c r="AK48" s="276"/>
      <c r="AL48" s="276"/>
      <c r="AM48" s="276"/>
      <c r="AN48" s="800" t="e">
        <f>AN42*AN45</f>
        <v>#DIV/0!</v>
      </c>
      <c r="AO48" s="800"/>
      <c r="AP48" s="276"/>
      <c r="AQ48" s="276" t="s">
        <v>285</v>
      </c>
      <c r="AR48" s="276"/>
      <c r="AS48" s="276"/>
      <c r="AT48" s="276"/>
      <c r="AU48" s="276"/>
      <c r="AV48" s="276"/>
      <c r="AW48" s="276"/>
      <c r="AX48" s="276"/>
      <c r="AY48" s="276"/>
      <c r="AZ48" s="276"/>
      <c r="BA48" s="276"/>
      <c r="BC48" s="276"/>
      <c r="BD48" s="276"/>
      <c r="BE48" s="276"/>
      <c r="BF48" s="276"/>
      <c r="BG48" s="276"/>
      <c r="BH48" s="276"/>
      <c r="BI48" s="276"/>
      <c r="BJ48" s="276"/>
      <c r="BK48" s="276"/>
      <c r="BL48" s="276"/>
      <c r="BM48" s="276"/>
    </row>
    <row r="49" spans="1:65" ht="15.6">
      <c r="A49" s="276"/>
      <c r="B49" s="276"/>
      <c r="C49" s="276"/>
      <c r="D49" s="276"/>
      <c r="E49" s="276"/>
      <c r="F49" s="276"/>
      <c r="G49" s="276"/>
      <c r="I49" s="339" t="s">
        <v>392</v>
      </c>
      <c r="K49" s="291">
        <v>0</v>
      </c>
      <c r="L49" s="292"/>
      <c r="M49" s="291">
        <v>0</v>
      </c>
      <c r="N49" s="292"/>
      <c r="O49" s="291">
        <v>0</v>
      </c>
      <c r="P49" s="292"/>
      <c r="Q49" s="291">
        <f t="shared" si="9"/>
        <v>0</v>
      </c>
      <c r="AA49" s="269"/>
      <c r="AB49" s="269"/>
      <c r="AC49" s="269"/>
      <c r="AD49" s="269"/>
      <c r="AE49" s="269"/>
      <c r="AF49" s="269"/>
      <c r="AG49" s="269"/>
      <c r="AH49" s="269"/>
      <c r="AI49" s="329" t="s">
        <v>565</v>
      </c>
      <c r="AJ49" s="276"/>
      <c r="AK49" s="276"/>
      <c r="AL49" s="276"/>
      <c r="AM49" s="276"/>
      <c r="AN49" s="800" t="e">
        <f>AN47+AN48</f>
        <v>#DIV/0!</v>
      </c>
      <c r="AO49" s="800"/>
      <c r="AP49" s="276"/>
      <c r="AQ49" s="276"/>
      <c r="AR49" s="276"/>
      <c r="AS49" s="276"/>
      <c r="AT49" s="276"/>
      <c r="AU49" s="276"/>
      <c r="AV49" s="276"/>
      <c r="AW49" s="276"/>
      <c r="AX49" s="276"/>
      <c r="AY49" s="276"/>
      <c r="AZ49" s="276"/>
      <c r="BA49" s="276"/>
      <c r="BM49" s="276"/>
    </row>
    <row r="50" spans="1:65" ht="15.6" customHeight="1">
      <c r="A50" s="276" t="s">
        <v>361</v>
      </c>
      <c r="B50" s="276"/>
      <c r="C50" s="276"/>
      <c r="D50" s="276"/>
      <c r="E50" s="276"/>
      <c r="F50" s="276"/>
      <c r="G50" s="276"/>
      <c r="I50" s="339" t="s">
        <v>521</v>
      </c>
      <c r="K50" s="291">
        <v>0</v>
      </c>
      <c r="L50" s="292"/>
      <c r="M50" s="291">
        <v>0</v>
      </c>
      <c r="N50" s="292"/>
      <c r="O50" s="291">
        <v>0</v>
      </c>
      <c r="P50" s="292"/>
      <c r="Q50" s="291">
        <f t="shared" si="9"/>
        <v>0</v>
      </c>
      <c r="R50" s="266" t="s">
        <v>473</v>
      </c>
      <c r="AA50" s="269"/>
      <c r="AB50" s="269"/>
      <c r="AC50" s="269"/>
      <c r="AD50" s="269"/>
      <c r="AE50" s="269"/>
      <c r="AF50" s="269"/>
      <c r="AG50" s="269"/>
      <c r="AH50" s="269"/>
      <c r="AI50" s="329" t="s">
        <v>566</v>
      </c>
      <c r="AN50" s="799" t="e">
        <f>AN49*10</f>
        <v>#DIV/0!</v>
      </c>
      <c r="AO50" s="799"/>
      <c r="AP50" s="276"/>
      <c r="AQ50" s="727" t="s">
        <v>629</v>
      </c>
      <c r="AR50" s="727"/>
      <c r="AS50" s="727"/>
      <c r="AT50" s="727"/>
      <c r="AU50" s="727"/>
      <c r="AV50" s="727"/>
      <c r="AW50" s="727"/>
      <c r="AX50" s="727"/>
      <c r="AY50" s="727"/>
      <c r="AZ50" s="727"/>
      <c r="BA50" s="727"/>
      <c r="BM50" s="276"/>
    </row>
    <row r="51" spans="1:65" ht="15.6">
      <c r="A51" s="276"/>
      <c r="B51" s="282"/>
      <c r="C51" s="282"/>
      <c r="D51" s="282"/>
      <c r="E51" s="282"/>
      <c r="F51" s="282"/>
      <c r="G51" s="282"/>
      <c r="I51" s="339" t="s">
        <v>528</v>
      </c>
      <c r="K51" s="291">
        <v>0</v>
      </c>
      <c r="L51" s="292"/>
      <c r="M51" s="291">
        <v>0</v>
      </c>
      <c r="N51" s="292"/>
      <c r="O51" s="291">
        <v>0</v>
      </c>
      <c r="P51" s="292"/>
      <c r="Q51" s="291">
        <f t="shared" si="9"/>
        <v>0</v>
      </c>
      <c r="R51" s="339" t="s">
        <v>474</v>
      </c>
      <c r="T51" s="433">
        <v>6000000</v>
      </c>
      <c r="AA51" s="269"/>
      <c r="AB51" s="269"/>
      <c r="AC51" s="269"/>
      <c r="AD51" s="269"/>
      <c r="AE51" s="269"/>
      <c r="AF51" s="269"/>
      <c r="AG51" s="269"/>
      <c r="AH51" s="269"/>
      <c r="AI51" s="329" t="s">
        <v>567</v>
      </c>
      <c r="AN51" s="801">
        <v>0</v>
      </c>
      <c r="AO51" s="801"/>
      <c r="AP51" s="276"/>
      <c r="AQ51" s="727"/>
      <c r="AR51" s="727"/>
      <c r="AS51" s="727"/>
      <c r="AT51" s="727"/>
      <c r="AU51" s="727"/>
      <c r="AV51" s="727"/>
      <c r="AW51" s="727"/>
      <c r="AX51" s="727"/>
      <c r="AY51" s="727"/>
      <c r="AZ51" s="727"/>
      <c r="BA51" s="727"/>
      <c r="BB51" s="276"/>
      <c r="BC51" s="276"/>
      <c r="BD51" s="276"/>
      <c r="BE51" s="276"/>
      <c r="BF51" s="276"/>
      <c r="BG51" s="276"/>
      <c r="BH51" s="276"/>
      <c r="BI51" s="276"/>
      <c r="BJ51" s="276"/>
      <c r="BK51" s="276"/>
      <c r="BL51" s="276"/>
      <c r="BM51" s="276"/>
    </row>
    <row r="52" spans="1:65" ht="15.6">
      <c r="A52" s="315"/>
      <c r="B52" s="316"/>
      <c r="C52" s="316"/>
      <c r="D52" s="316" t="s">
        <v>228</v>
      </c>
      <c r="E52" s="316"/>
      <c r="F52" s="316"/>
      <c r="G52" s="316"/>
      <c r="K52" s="292"/>
      <c r="L52" s="292"/>
      <c r="M52" s="292"/>
      <c r="N52" s="292"/>
      <c r="O52" s="292"/>
      <c r="P52" s="292"/>
      <c r="R52" s="339" t="s">
        <v>475</v>
      </c>
      <c r="T52" s="432">
        <f>Z43</f>
        <v>0</v>
      </c>
      <c r="V52" s="434" t="e">
        <f>T51/T52</f>
        <v>#DIV/0!</v>
      </c>
      <c r="W52" s="806" t="s">
        <v>476</v>
      </c>
      <c r="X52" s="806"/>
      <c r="Y52" s="806"/>
      <c r="Z52" s="806"/>
      <c r="AA52" s="269"/>
      <c r="AB52" s="269"/>
      <c r="AC52" s="269"/>
      <c r="AD52" s="269"/>
      <c r="AE52" s="269"/>
      <c r="AF52" s="269"/>
      <c r="AG52" s="269"/>
      <c r="AH52" s="269"/>
      <c r="AI52" s="329" t="s">
        <v>568</v>
      </c>
      <c r="AN52" s="799" t="e">
        <f>AN50*AN51</f>
        <v>#DIV/0!</v>
      </c>
      <c r="AO52" s="799"/>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row>
    <row r="53" spans="1:65" ht="15.6">
      <c r="A53" s="315"/>
      <c r="B53" s="316" t="s">
        <v>229</v>
      </c>
      <c r="C53" s="316" t="s">
        <v>230</v>
      </c>
      <c r="D53" s="316" t="s">
        <v>231</v>
      </c>
      <c r="E53" s="316" t="s">
        <v>232</v>
      </c>
      <c r="F53" s="316" t="s">
        <v>233</v>
      </c>
      <c r="G53" s="316" t="s">
        <v>234</v>
      </c>
      <c r="I53" s="310" t="s">
        <v>256</v>
      </c>
      <c r="J53" s="310"/>
      <c r="K53" s="297">
        <f>SUM(K40:K51)</f>
        <v>0</v>
      </c>
      <c r="L53" s="292"/>
      <c r="M53" s="297">
        <f>SUM(M40:M51)</f>
        <v>0</v>
      </c>
      <c r="N53" s="292"/>
      <c r="O53" s="297">
        <f>SUM(O40:O52)</f>
        <v>0</v>
      </c>
      <c r="P53" s="320"/>
      <c r="Q53" s="297">
        <f>SUM(Q40:Q51)</f>
        <v>0</v>
      </c>
      <c r="W53" s="806"/>
      <c r="X53" s="806"/>
      <c r="Y53" s="806"/>
      <c r="Z53" s="806"/>
      <c r="AA53" s="269"/>
      <c r="AB53" s="269"/>
      <c r="AC53" s="269"/>
      <c r="AD53" s="269"/>
      <c r="AE53" s="269"/>
      <c r="AF53" s="269"/>
      <c r="AG53" s="269"/>
      <c r="AH53" s="269"/>
      <c r="AP53" s="276"/>
      <c r="AQ53" s="294" t="s">
        <v>630</v>
      </c>
      <c r="AR53" s="276" t="s">
        <v>631</v>
      </c>
      <c r="AS53" s="276"/>
      <c r="AT53" s="276"/>
      <c r="AU53" s="276"/>
      <c r="AV53" s="276"/>
      <c r="AW53" s="276"/>
      <c r="AX53" s="276"/>
      <c r="AY53" s="276"/>
      <c r="AZ53" s="276"/>
      <c r="BA53" s="276"/>
      <c r="BB53" s="276"/>
      <c r="BC53" s="276"/>
      <c r="BD53" s="276"/>
      <c r="BE53" s="276"/>
      <c r="BF53" s="276"/>
      <c r="BG53" s="276"/>
      <c r="BH53" s="276"/>
      <c r="BI53" s="276"/>
      <c r="BJ53" s="276"/>
      <c r="BK53" s="276"/>
      <c r="BL53" s="276"/>
      <c r="BM53" s="276"/>
    </row>
    <row r="54" spans="1:65" ht="15.6" customHeight="1">
      <c r="A54" s="317"/>
      <c r="B54" s="318" t="s">
        <v>235</v>
      </c>
      <c r="C54" s="318" t="s">
        <v>359</v>
      </c>
      <c r="D54" s="318" t="s">
        <v>236</v>
      </c>
      <c r="E54" s="318" t="s">
        <v>237</v>
      </c>
      <c r="F54" s="318" t="s">
        <v>360</v>
      </c>
      <c r="G54" s="318" t="s">
        <v>238</v>
      </c>
      <c r="K54" s="314"/>
      <c r="L54" s="292"/>
      <c r="M54" s="314"/>
      <c r="N54" s="292"/>
      <c r="O54" s="314"/>
      <c r="P54" s="314"/>
      <c r="AA54" s="269"/>
      <c r="AB54" s="269"/>
      <c r="AC54" s="269"/>
      <c r="AD54" s="269"/>
      <c r="AE54" s="269"/>
      <c r="AF54" s="269"/>
      <c r="AG54" s="269"/>
      <c r="AH54" s="269"/>
      <c r="AI54" s="805" t="s">
        <v>592</v>
      </c>
      <c r="AJ54" s="805"/>
      <c r="AK54" s="805"/>
      <c r="AL54" s="805"/>
      <c r="AM54" s="805"/>
      <c r="AN54" s="805"/>
      <c r="AO54" s="805"/>
      <c r="AP54" s="805"/>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row>
    <row r="55" spans="1:65" ht="15.6">
      <c r="A55" s="317" t="s">
        <v>519</v>
      </c>
      <c r="B55" s="332">
        <v>0</v>
      </c>
      <c r="C55" s="333">
        <v>0</v>
      </c>
      <c r="D55" s="334">
        <v>0</v>
      </c>
      <c r="E55" s="331">
        <v>0</v>
      </c>
      <c r="F55" s="331">
        <v>0</v>
      </c>
      <c r="G55" s="331">
        <f>E55-F55</f>
        <v>0</v>
      </c>
      <c r="I55" s="288" t="s">
        <v>259</v>
      </c>
      <c r="J55" s="288"/>
      <c r="K55" s="314"/>
      <c r="L55" s="292"/>
      <c r="M55" s="314"/>
      <c r="N55" s="292"/>
      <c r="O55" s="314"/>
      <c r="P55" s="314"/>
      <c r="AA55" s="269"/>
      <c r="AB55" s="269"/>
      <c r="AC55" s="269"/>
      <c r="AD55" s="269"/>
      <c r="AE55" s="269"/>
      <c r="AF55" s="269"/>
      <c r="AG55" s="269"/>
      <c r="AH55" s="269"/>
      <c r="AI55" s="805"/>
      <c r="AJ55" s="805"/>
      <c r="AK55" s="805"/>
      <c r="AL55" s="805"/>
      <c r="AM55" s="805"/>
      <c r="AN55" s="805"/>
      <c r="AO55" s="805"/>
      <c r="AP55" s="805"/>
      <c r="AQ55" s="282"/>
      <c r="AR55" s="282"/>
      <c r="AS55" s="282"/>
      <c r="AT55" s="282"/>
      <c r="AU55" s="282"/>
      <c r="AV55" s="276"/>
      <c r="AW55" s="276"/>
      <c r="AX55" s="282"/>
      <c r="AY55" s="282"/>
      <c r="AZ55" s="282"/>
      <c r="BA55" s="277"/>
      <c r="BB55" s="277"/>
      <c r="BC55" s="276"/>
      <c r="BD55" s="276"/>
      <c r="BE55" s="276"/>
      <c r="BF55" s="276"/>
      <c r="BG55" s="276"/>
      <c r="BH55" s="276"/>
      <c r="BI55" s="276"/>
      <c r="BJ55" s="276"/>
      <c r="BK55" s="276"/>
      <c r="BL55" s="276"/>
      <c r="BM55" s="276"/>
    </row>
    <row r="56" spans="1:65" ht="15.6">
      <c r="A56" s="319" t="s">
        <v>239</v>
      </c>
      <c r="B56" s="332">
        <v>0</v>
      </c>
      <c r="C56" s="333">
        <v>0</v>
      </c>
      <c r="D56" s="334">
        <f>B56*C56</f>
        <v>0</v>
      </c>
      <c r="E56" s="331">
        <v>0</v>
      </c>
      <c r="F56" s="331">
        <v>0</v>
      </c>
      <c r="G56" s="331">
        <f t="shared" ref="G56:G58" si="11">E56-F56</f>
        <v>0</v>
      </c>
      <c r="I56" s="339" t="s">
        <v>529</v>
      </c>
      <c r="K56" s="291">
        <v>0</v>
      </c>
      <c r="L56" s="292"/>
      <c r="M56" s="291">
        <v>0</v>
      </c>
      <c r="N56" s="292"/>
      <c r="O56" s="291">
        <v>0</v>
      </c>
      <c r="P56" s="292"/>
      <c r="Q56" s="291">
        <v>0</v>
      </c>
      <c r="AA56" s="269"/>
      <c r="AB56" s="269"/>
      <c r="AC56" s="269"/>
      <c r="AD56" s="269"/>
      <c r="AE56" s="269"/>
      <c r="AF56" s="269"/>
      <c r="AG56" s="269"/>
      <c r="AH56" s="269"/>
      <c r="AI56" s="805"/>
      <c r="AJ56" s="805"/>
      <c r="AK56" s="805"/>
      <c r="AL56" s="805"/>
      <c r="AM56" s="805"/>
      <c r="AN56" s="805"/>
      <c r="AO56" s="805"/>
      <c r="AP56" s="805"/>
      <c r="AQ56" s="792" t="s">
        <v>621</v>
      </c>
      <c r="AR56" s="792"/>
      <c r="AS56" s="792"/>
      <c r="AT56" s="792"/>
      <c r="AU56" s="792"/>
      <c r="AV56" s="276"/>
      <c r="AW56" s="276"/>
      <c r="AX56" s="792" t="s">
        <v>7</v>
      </c>
      <c r="AY56" s="792"/>
      <c r="AZ56" s="792"/>
      <c r="BA56" s="276"/>
      <c r="BB56" s="276"/>
      <c r="BC56" s="276"/>
      <c r="BD56" s="276"/>
      <c r="BE56" s="276"/>
      <c r="BF56" s="276"/>
      <c r="BG56" s="276"/>
      <c r="BH56" s="276"/>
      <c r="BI56" s="276"/>
      <c r="BJ56" s="276"/>
      <c r="BK56" s="276"/>
      <c r="BL56" s="276"/>
      <c r="BM56" s="276"/>
    </row>
    <row r="57" spans="1:65" ht="15.6">
      <c r="A57" s="319" t="s">
        <v>240</v>
      </c>
      <c r="B57" s="332">
        <v>0</v>
      </c>
      <c r="C57" s="333">
        <v>0</v>
      </c>
      <c r="D57" s="334">
        <f>B57*C57</f>
        <v>0</v>
      </c>
      <c r="E57" s="331"/>
      <c r="F57" s="331"/>
      <c r="G57" s="331">
        <f t="shared" si="11"/>
        <v>0</v>
      </c>
      <c r="I57" s="339" t="s">
        <v>371</v>
      </c>
      <c r="K57" s="291">
        <v>0</v>
      </c>
      <c r="M57" s="291">
        <v>0</v>
      </c>
      <c r="O57" s="291">
        <v>0</v>
      </c>
      <c r="P57" s="274"/>
      <c r="Q57" s="291">
        <v>0</v>
      </c>
      <c r="AA57" s="269"/>
      <c r="AB57" s="269"/>
      <c r="AC57" s="269"/>
      <c r="AD57" s="269"/>
      <c r="AE57" s="269"/>
      <c r="AF57" s="269"/>
      <c r="AG57" s="269"/>
      <c r="AH57" s="269"/>
      <c r="AI57" s="805"/>
      <c r="AJ57" s="805"/>
      <c r="AK57" s="805"/>
      <c r="AL57" s="805"/>
      <c r="AM57" s="805"/>
      <c r="AN57" s="805"/>
      <c r="AO57" s="805"/>
      <c r="AP57" s="805"/>
      <c r="AQ57" s="276" t="s">
        <v>1</v>
      </c>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row>
    <row r="58" spans="1:65" ht="15.6">
      <c r="A58" s="319" t="s">
        <v>241</v>
      </c>
      <c r="B58" s="332">
        <v>0</v>
      </c>
      <c r="C58" s="333">
        <v>0</v>
      </c>
      <c r="D58" s="334">
        <f>B58*C58</f>
        <v>0</v>
      </c>
      <c r="E58" s="331"/>
      <c r="F58" s="331"/>
      <c r="G58" s="331">
        <f t="shared" si="11"/>
        <v>0</v>
      </c>
      <c r="I58" s="339" t="s">
        <v>113</v>
      </c>
      <c r="K58" s="291">
        <v>0</v>
      </c>
      <c r="L58" s="292"/>
      <c r="M58" s="291">
        <v>0</v>
      </c>
      <c r="N58" s="292"/>
      <c r="O58" s="291">
        <v>0</v>
      </c>
      <c r="P58" s="292"/>
      <c r="Q58" s="291">
        <v>0</v>
      </c>
      <c r="AA58" s="142"/>
      <c r="AB58" s="142"/>
      <c r="AC58" s="269"/>
      <c r="AD58" s="269"/>
      <c r="AE58" s="269"/>
      <c r="AF58" s="269"/>
      <c r="AG58" s="269"/>
      <c r="AH58" s="269"/>
      <c r="AI58" s="805"/>
      <c r="AJ58" s="805"/>
      <c r="AK58" s="805"/>
      <c r="AL58" s="805"/>
      <c r="AM58" s="805"/>
      <c r="AN58" s="805"/>
      <c r="AO58" s="805"/>
      <c r="AP58" s="805"/>
      <c r="AQ58" s="276" t="s">
        <v>1</v>
      </c>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row>
    <row r="59" spans="1:65" ht="16.2" thickBot="1">
      <c r="A59" s="319" t="s">
        <v>242</v>
      </c>
      <c r="B59" s="332">
        <f>SUM(B55:B58)</f>
        <v>0</v>
      </c>
      <c r="C59" s="336"/>
      <c r="D59" s="334">
        <f>SUM(D55:D58)</f>
        <v>0</v>
      </c>
      <c r="E59" s="322"/>
      <c r="F59" s="276"/>
      <c r="G59" s="276"/>
      <c r="I59" s="339" t="s">
        <v>530</v>
      </c>
      <c r="K59" s="291">
        <v>0</v>
      </c>
      <c r="L59" s="292"/>
      <c r="M59" s="291">
        <v>0</v>
      </c>
      <c r="N59" s="292"/>
      <c r="O59" s="291">
        <v>0</v>
      </c>
      <c r="P59" s="292"/>
      <c r="Q59" s="291">
        <v>0</v>
      </c>
      <c r="AA59" s="325"/>
      <c r="AB59" s="270"/>
      <c r="AC59" s="269"/>
      <c r="AD59" s="269"/>
      <c r="AE59" s="269"/>
      <c r="AF59" s="269"/>
      <c r="AG59" s="269"/>
      <c r="AH59" s="269"/>
      <c r="AI59" s="805"/>
      <c r="AJ59" s="805"/>
      <c r="AK59" s="805"/>
      <c r="AL59" s="805"/>
      <c r="AM59" s="805"/>
      <c r="AN59" s="805"/>
      <c r="AO59" s="805"/>
      <c r="AP59" s="805"/>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row>
    <row r="60" spans="1:65" ht="15.6">
      <c r="A60" s="277"/>
      <c r="B60" s="337"/>
      <c r="C60" s="277"/>
      <c r="D60" s="338"/>
      <c r="E60" s="277"/>
      <c r="F60" s="276"/>
      <c r="G60" s="276"/>
      <c r="I60" s="339" t="s">
        <v>531</v>
      </c>
      <c r="K60" s="291">
        <v>0</v>
      </c>
      <c r="L60" s="292"/>
      <c r="M60" s="291" t="s">
        <v>472</v>
      </c>
      <c r="N60" s="292"/>
      <c r="O60" s="291" t="s">
        <v>472</v>
      </c>
      <c r="P60" s="292"/>
      <c r="Q60" s="291">
        <v>0</v>
      </c>
      <c r="AA60" s="326" t="s">
        <v>395</v>
      </c>
      <c r="AB60" s="326"/>
      <c r="AC60" s="269"/>
      <c r="AD60" s="269"/>
      <c r="AE60" s="269"/>
      <c r="AF60" s="269"/>
      <c r="AG60" s="269"/>
      <c r="AI60" s="805"/>
      <c r="AJ60" s="805"/>
      <c r="AK60" s="805"/>
      <c r="AL60" s="805"/>
      <c r="AM60" s="805"/>
      <c r="AN60" s="805"/>
      <c r="AO60" s="805"/>
      <c r="AP60" s="805"/>
      <c r="AQ60" s="276" t="s">
        <v>286</v>
      </c>
      <c r="AR60" s="276"/>
      <c r="AS60" s="276"/>
      <c r="AT60" s="276"/>
      <c r="AU60" s="276"/>
      <c r="AV60" s="276"/>
      <c r="AW60" s="276"/>
      <c r="AX60" s="276"/>
      <c r="AY60" s="276"/>
      <c r="AZ60" s="276"/>
      <c r="BA60" s="276"/>
      <c r="BB60" s="276"/>
      <c r="BC60" s="276"/>
      <c r="BD60" s="276"/>
      <c r="BE60" s="276"/>
      <c r="BF60" s="276"/>
      <c r="BG60" s="276"/>
      <c r="BH60" s="276"/>
      <c r="BI60" s="276"/>
      <c r="BJ60" s="276"/>
      <c r="BK60" s="276"/>
      <c r="BL60" s="276"/>
      <c r="BM60" s="276"/>
    </row>
    <row r="61" spans="1:65" ht="15.6">
      <c r="A61" s="276" t="s">
        <v>362</v>
      </c>
      <c r="B61" s="276"/>
      <c r="C61" s="276"/>
      <c r="D61" s="276"/>
      <c r="E61" s="276"/>
      <c r="F61" s="276"/>
      <c r="G61" s="276"/>
      <c r="I61" s="339" t="s">
        <v>532</v>
      </c>
      <c r="K61" s="291">
        <v>0</v>
      </c>
      <c r="L61" s="292"/>
      <c r="M61" s="291">
        <v>0</v>
      </c>
      <c r="N61" s="292"/>
      <c r="O61" s="291" t="s">
        <v>472</v>
      </c>
      <c r="P61" s="292"/>
      <c r="Q61" s="291">
        <v>0</v>
      </c>
      <c r="AA61" s="269" t="s">
        <v>277</v>
      </c>
      <c r="AB61" s="269"/>
      <c r="AC61" s="269"/>
      <c r="AD61" s="269"/>
      <c r="AE61" s="269"/>
      <c r="AF61" s="269"/>
      <c r="AG61" s="269"/>
      <c r="AQ61" s="276"/>
      <c r="AR61" s="276"/>
      <c r="AS61" s="276"/>
      <c r="AT61" s="276"/>
      <c r="AU61" s="276"/>
      <c r="AV61" s="276"/>
      <c r="AW61" s="276"/>
      <c r="AX61" s="276"/>
      <c r="AY61" s="276"/>
      <c r="AZ61" s="276"/>
      <c r="BA61" s="276"/>
      <c r="BB61" s="276"/>
      <c r="BC61" s="276"/>
      <c r="BD61" s="276"/>
      <c r="BE61" s="276"/>
      <c r="BF61" s="276"/>
      <c r="BG61" s="276"/>
      <c r="BH61" s="276"/>
      <c r="BI61" s="276"/>
      <c r="BJ61" s="276"/>
      <c r="BK61" s="276"/>
      <c r="BL61" s="276"/>
      <c r="BM61" s="276"/>
    </row>
    <row r="62" spans="1:65" ht="15.6">
      <c r="A62" s="276" t="s">
        <v>309</v>
      </c>
      <c r="B62" s="276"/>
      <c r="C62" s="276"/>
      <c r="D62" s="276"/>
      <c r="E62" s="276"/>
      <c r="F62" s="276"/>
      <c r="G62" s="276"/>
      <c r="I62" s="339" t="s">
        <v>114</v>
      </c>
      <c r="K62" s="291">
        <v>0</v>
      </c>
      <c r="L62" s="292"/>
      <c r="M62" s="291">
        <v>0</v>
      </c>
      <c r="N62" s="292"/>
      <c r="O62" s="291">
        <v>0</v>
      </c>
      <c r="P62" s="292"/>
      <c r="Q62" s="291">
        <v>0</v>
      </c>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row>
    <row r="63" spans="1:65" ht="15.6">
      <c r="A63" s="276"/>
      <c r="B63" s="276"/>
      <c r="C63" s="276"/>
      <c r="D63" s="276"/>
      <c r="E63" s="276"/>
      <c r="F63" s="276"/>
      <c r="G63" s="276"/>
      <c r="I63" s="339" t="s">
        <v>590</v>
      </c>
      <c r="K63" s="291">
        <v>0</v>
      </c>
      <c r="L63" s="292"/>
      <c r="M63" s="291">
        <v>0</v>
      </c>
      <c r="N63" s="292"/>
      <c r="O63" s="291">
        <v>0</v>
      </c>
      <c r="P63" s="292"/>
      <c r="Q63" s="291">
        <v>0</v>
      </c>
      <c r="AQ63" s="276"/>
      <c r="AR63" s="276"/>
      <c r="AS63" s="276"/>
      <c r="AT63" s="276"/>
      <c r="AU63" s="276"/>
      <c r="AV63" s="276"/>
      <c r="AW63" s="276"/>
      <c r="AX63" s="276"/>
      <c r="AY63" s="276"/>
      <c r="AZ63" s="276"/>
      <c r="BA63" s="276"/>
      <c r="BB63" s="276"/>
      <c r="BC63" s="276"/>
      <c r="BD63" s="276"/>
      <c r="BE63" s="276"/>
      <c r="BF63" s="276"/>
      <c r="BG63" s="276"/>
      <c r="BH63" s="276"/>
      <c r="BI63" s="276"/>
      <c r="BJ63" s="276"/>
      <c r="BK63" s="276"/>
      <c r="BL63" s="276"/>
      <c r="BM63" s="276"/>
    </row>
    <row r="64" spans="1:65" ht="15.6">
      <c r="A64" s="276" t="s">
        <v>244</v>
      </c>
      <c r="B64" s="276"/>
      <c r="C64" s="276"/>
      <c r="D64" s="276"/>
      <c r="E64" s="276"/>
      <c r="F64" s="276"/>
      <c r="G64" s="276"/>
      <c r="I64" s="339" t="s">
        <v>392</v>
      </c>
      <c r="K64" s="291">
        <v>0</v>
      </c>
      <c r="L64" s="292"/>
      <c r="M64" s="291">
        <v>0</v>
      </c>
      <c r="N64" s="292"/>
      <c r="O64" s="291">
        <v>0</v>
      </c>
      <c r="P64" s="292"/>
      <c r="Q64" s="291">
        <v>0</v>
      </c>
      <c r="AQ64" s="276" t="s">
        <v>287</v>
      </c>
      <c r="AR64" s="276"/>
      <c r="AS64" s="276"/>
      <c r="AT64" s="276"/>
      <c r="AU64" s="276"/>
      <c r="AV64" s="276"/>
      <c r="AW64" s="276"/>
      <c r="AX64" s="276"/>
      <c r="AY64" s="276"/>
      <c r="AZ64" s="276"/>
      <c r="BA64" s="276"/>
      <c r="BB64" s="276"/>
      <c r="BC64" s="276"/>
      <c r="BD64" s="276"/>
      <c r="BE64" s="276"/>
      <c r="BF64" s="276"/>
      <c r="BG64" s="276"/>
      <c r="BH64" s="276"/>
      <c r="BI64" s="276"/>
      <c r="BJ64" s="276"/>
      <c r="BK64" s="276"/>
      <c r="BL64" s="276"/>
      <c r="BM64" s="276"/>
    </row>
    <row r="65" spans="1:65" ht="15.6">
      <c r="A65" s="276"/>
      <c r="B65" s="276"/>
      <c r="C65" s="276"/>
      <c r="D65" s="276"/>
      <c r="E65" s="276"/>
      <c r="F65" s="276"/>
      <c r="G65" s="276"/>
      <c r="I65" s="339" t="s">
        <v>83</v>
      </c>
      <c r="K65" s="291">
        <v>0</v>
      </c>
      <c r="L65" s="292"/>
      <c r="M65" s="291">
        <v>0</v>
      </c>
      <c r="N65" s="292"/>
      <c r="O65" s="291">
        <v>0</v>
      </c>
      <c r="P65" s="292"/>
      <c r="Q65" s="291">
        <v>0</v>
      </c>
      <c r="AQ65" s="276" t="s">
        <v>288</v>
      </c>
      <c r="AR65" s="276"/>
      <c r="AS65" s="276"/>
      <c r="AT65" s="276"/>
      <c r="AU65" s="276"/>
      <c r="AV65" s="276"/>
      <c r="AW65" s="276"/>
      <c r="AX65" s="276" t="s">
        <v>289</v>
      </c>
      <c r="AY65" s="276"/>
      <c r="AZ65" s="276"/>
      <c r="BA65" s="276"/>
      <c r="BB65" s="276"/>
      <c r="BC65" s="327"/>
      <c r="BD65" s="276"/>
      <c r="BE65" s="276"/>
      <c r="BF65" s="276"/>
      <c r="BG65" s="276"/>
      <c r="BH65" s="276"/>
      <c r="BI65" s="276"/>
      <c r="BJ65" s="276"/>
      <c r="BK65" s="276"/>
      <c r="BL65" s="276"/>
      <c r="BM65" s="276"/>
    </row>
    <row r="66" spans="1:65" ht="15.6">
      <c r="A66" s="276" t="s">
        <v>363</v>
      </c>
      <c r="B66" s="276"/>
      <c r="C66" s="276"/>
      <c r="D66" s="281" t="s">
        <v>245</v>
      </c>
      <c r="E66" s="282">
        <v>0</v>
      </c>
      <c r="F66" s="281" t="s">
        <v>246</v>
      </c>
      <c r="G66" s="282">
        <v>0</v>
      </c>
      <c r="I66" s="339" t="s">
        <v>533</v>
      </c>
      <c r="K66" s="291">
        <v>0</v>
      </c>
      <c r="L66" s="292"/>
      <c r="M66" s="291">
        <v>0</v>
      </c>
      <c r="N66" s="292"/>
      <c r="O66" s="291">
        <v>0</v>
      </c>
      <c r="P66" s="292"/>
      <c r="Q66" s="291">
        <v>0</v>
      </c>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row>
    <row r="67" spans="1:65" ht="15.6">
      <c r="A67" s="276"/>
      <c r="B67" s="276"/>
      <c r="C67" s="276"/>
      <c r="D67" s="276"/>
      <c r="E67" s="276"/>
      <c r="F67" s="276"/>
      <c r="G67" s="276"/>
      <c r="K67" s="292"/>
      <c r="L67" s="292"/>
      <c r="M67" s="292"/>
      <c r="N67" s="292"/>
      <c r="O67" s="292"/>
      <c r="P67" s="292"/>
      <c r="AQ67" s="276"/>
      <c r="AR67" s="276"/>
      <c r="AS67" s="276"/>
      <c r="AT67" s="276"/>
      <c r="AU67" s="276"/>
      <c r="AV67" s="276"/>
      <c r="AW67" s="276"/>
      <c r="AX67" s="276"/>
      <c r="AY67" s="276"/>
      <c r="AZ67" s="276"/>
      <c r="BA67" s="276"/>
      <c r="BB67" s="276"/>
      <c r="BC67" s="276"/>
      <c r="BD67" s="276"/>
      <c r="BE67" s="276"/>
      <c r="BF67" s="276"/>
      <c r="BG67" s="276"/>
      <c r="BH67" s="276"/>
      <c r="BI67" s="276"/>
      <c r="BJ67" s="276"/>
      <c r="BK67" s="276"/>
      <c r="BL67" s="276"/>
      <c r="BM67" s="276"/>
    </row>
    <row r="68" spans="1:65" ht="15.6">
      <c r="A68" s="276" t="s">
        <v>247</v>
      </c>
      <c r="B68" s="276"/>
      <c r="C68" s="276"/>
      <c r="D68" s="294" t="s">
        <v>248</v>
      </c>
      <c r="E68" s="282">
        <v>0</v>
      </c>
      <c r="F68" s="276"/>
      <c r="G68" s="276"/>
      <c r="I68" s="310" t="s">
        <v>260</v>
      </c>
      <c r="J68" s="310"/>
      <c r="K68" s="297">
        <f>SUM(K56:K67)</f>
        <v>0</v>
      </c>
      <c r="L68" s="292"/>
      <c r="M68" s="297">
        <f>SUM(M56:M67)</f>
        <v>0</v>
      </c>
      <c r="N68" s="292"/>
      <c r="O68" s="297">
        <f>SUM(O56:O67)</f>
        <v>0</v>
      </c>
      <c r="P68" s="320"/>
      <c r="Q68" s="297">
        <f t="shared" ref="Q68" si="12">SUM(Q56:Q67)</f>
        <v>0</v>
      </c>
      <c r="AQ68" s="282"/>
      <c r="AR68" s="282"/>
      <c r="AS68" s="282"/>
      <c r="AT68" s="282"/>
      <c r="AU68" s="282"/>
      <c r="AV68" s="276"/>
      <c r="AW68" s="276"/>
      <c r="AX68" s="276"/>
      <c r="AY68" s="276"/>
      <c r="AZ68" s="276"/>
      <c r="BA68" s="276"/>
      <c r="BB68" s="276"/>
      <c r="BC68" s="276"/>
      <c r="BD68" s="276"/>
      <c r="BE68" s="276"/>
      <c r="BF68" s="276"/>
      <c r="BG68" s="276"/>
      <c r="BH68" s="276"/>
      <c r="BI68" s="276"/>
      <c r="BJ68" s="276"/>
      <c r="BK68" s="276"/>
      <c r="BL68" s="276"/>
      <c r="BM68" s="276"/>
    </row>
    <row r="69" spans="1:65" ht="15.6">
      <c r="A69" s="276"/>
      <c r="B69" s="276"/>
      <c r="C69" s="276"/>
      <c r="D69" s="276"/>
      <c r="E69" s="276"/>
      <c r="F69" s="276"/>
      <c r="G69" s="276"/>
      <c r="K69" s="314"/>
      <c r="L69" s="292"/>
      <c r="M69" s="314"/>
      <c r="N69" s="292"/>
      <c r="O69" s="314"/>
      <c r="P69" s="314"/>
      <c r="AQ69" s="276" t="s">
        <v>290</v>
      </c>
      <c r="AR69" s="276"/>
      <c r="AS69" s="276"/>
      <c r="AT69" s="276"/>
      <c r="AU69" s="276"/>
      <c r="AV69" s="276"/>
      <c r="AW69" s="276"/>
      <c r="AX69" s="276"/>
      <c r="AY69" s="276"/>
      <c r="AZ69" s="276"/>
      <c r="BA69" s="276"/>
      <c r="BB69" s="276"/>
      <c r="BC69" s="276"/>
      <c r="BD69" s="276"/>
      <c r="BE69" s="276"/>
      <c r="BF69" s="276"/>
      <c r="BG69" s="276"/>
      <c r="BH69" s="276"/>
      <c r="BI69" s="276"/>
      <c r="BJ69" s="276"/>
      <c r="BK69" s="276"/>
      <c r="BL69" s="276"/>
      <c r="BM69" s="276"/>
    </row>
    <row r="70" spans="1:65" ht="15.6">
      <c r="A70" s="276"/>
      <c r="B70" s="276"/>
      <c r="C70" s="276"/>
      <c r="D70" s="276"/>
      <c r="E70" s="276"/>
      <c r="F70" s="276"/>
      <c r="G70" s="276"/>
      <c r="I70" s="267" t="s">
        <v>261</v>
      </c>
      <c r="L70" s="274"/>
      <c r="N70" s="274"/>
      <c r="AQ70" s="276" t="s">
        <v>291</v>
      </c>
      <c r="AR70" s="276"/>
      <c r="AS70" s="276"/>
      <c r="AT70" s="276"/>
      <c r="AU70" s="276"/>
      <c r="AV70" s="276"/>
      <c r="AW70" s="276"/>
      <c r="AX70" s="276"/>
      <c r="AY70" s="276"/>
      <c r="AZ70" s="276"/>
      <c r="BA70" s="276"/>
      <c r="BB70" s="276"/>
      <c r="BC70" s="276"/>
      <c r="BD70" s="276"/>
      <c r="BE70" s="276"/>
      <c r="BF70" s="276"/>
      <c r="BG70" s="276"/>
      <c r="BH70" s="276"/>
      <c r="BI70" s="276"/>
      <c r="BJ70" s="276"/>
      <c r="BK70" s="276"/>
      <c r="BL70" s="276"/>
      <c r="BM70" s="276"/>
    </row>
    <row r="71" spans="1:65" ht="16.2" thickBot="1">
      <c r="A71" s="276"/>
      <c r="B71" s="276"/>
      <c r="C71" s="276"/>
      <c r="D71" s="276"/>
      <c r="E71" s="276"/>
      <c r="F71" s="276"/>
      <c r="G71" s="276"/>
      <c r="I71" s="325"/>
      <c r="J71" s="270"/>
      <c r="K71" s="269"/>
      <c r="L71" s="270"/>
      <c r="M71" s="269"/>
      <c r="N71" s="270"/>
      <c r="O71" s="269"/>
      <c r="P71" s="269"/>
    </row>
    <row r="82" spans="28:28">
      <c r="AB82" s="267" t="s">
        <v>557</v>
      </c>
    </row>
    <row r="83" spans="28:28" hidden="1">
      <c r="AB83" s="267" t="s">
        <v>558</v>
      </c>
    </row>
    <row r="84" spans="28:28" hidden="1"/>
  </sheetData>
  <customSheetViews>
    <customSheetView guid="{B8D9EF33-186A-4B50-AB35-4A7A5372E63E}" scale="69" topLeftCell="AH34">
      <selection activeCell="AR60" sqref="AR60"/>
      <colBreaks count="6" manualBreakCount="6">
        <brk id="7" max="1048575" man="1"/>
        <brk id="16" max="1048575" man="1"/>
        <brk id="23" max="68" man="1"/>
        <brk id="31" max="1048575" man="1"/>
        <brk id="39" max="1048575" man="1"/>
        <brk id="50" max="68" man="1"/>
      </colBreaks>
      <pageMargins left="0" right="0" top="0.5" bottom="0.5" header="0.3" footer="0.3"/>
      <printOptions horizontalCentered="1"/>
      <pageSetup scale="65" orientation="portrait" r:id="rId1"/>
      <headerFooter>
        <oddFooter>&amp;L&amp;D&amp;C&amp;P</oddFooter>
      </headerFooter>
    </customSheetView>
    <customSheetView guid="{C0E81CA5-1E53-4DD2-94F0-DB2CE09F7672}">
      <selection activeCell="A6" sqref="A6"/>
      <pageMargins left="0.7" right="0.7" top="0.75" bottom="0.75" header="0.3" footer="0.3"/>
      <pageSetup scale="77" orientation="portrait" r:id="rId2"/>
    </customSheetView>
  </customSheetViews>
  <mergeCells count="51">
    <mergeCell ref="C16:G16"/>
    <mergeCell ref="AI34:AJ37"/>
    <mergeCell ref="AN30:AO30"/>
    <mergeCell ref="AN49:AO49"/>
    <mergeCell ref="AN47:AO47"/>
    <mergeCell ref="AN45:AO45"/>
    <mergeCell ref="AN43:AO43"/>
    <mergeCell ref="AN42:AO42"/>
    <mergeCell ref="AN31:AO31"/>
    <mergeCell ref="AN44:AO44"/>
    <mergeCell ref="AN46:AO46"/>
    <mergeCell ref="BE2:BJ2"/>
    <mergeCell ref="A4:G4"/>
    <mergeCell ref="AN4:AO4"/>
    <mergeCell ref="A6:G6"/>
    <mergeCell ref="AN5:AO5"/>
    <mergeCell ref="AN6:AO6"/>
    <mergeCell ref="M3:O3"/>
    <mergeCell ref="V3:X3"/>
    <mergeCell ref="A2:G2"/>
    <mergeCell ref="B15:C15"/>
    <mergeCell ref="AQ56:AU56"/>
    <mergeCell ref="AN17:AO17"/>
    <mergeCell ref="AN52:AO52"/>
    <mergeCell ref="AN41:AO41"/>
    <mergeCell ref="AN48:AO48"/>
    <mergeCell ref="AN50:AO50"/>
    <mergeCell ref="AN51:AO51"/>
    <mergeCell ref="AN28:AO28"/>
    <mergeCell ref="AN29:AO29"/>
    <mergeCell ref="AR18:AX20"/>
    <mergeCell ref="AA29:AH42"/>
    <mergeCell ref="AI54:AP60"/>
    <mergeCell ref="AN33:AO33"/>
    <mergeCell ref="AN32:AO32"/>
    <mergeCell ref="W52:Z53"/>
    <mergeCell ref="AQ50:BA51"/>
    <mergeCell ref="AX56:AZ56"/>
    <mergeCell ref="BC9:BM11"/>
    <mergeCell ref="BC30:BM31"/>
    <mergeCell ref="AN7:AO7"/>
    <mergeCell ref="AN8:AO8"/>
    <mergeCell ref="AN9:AO9"/>
    <mergeCell ref="AN10:AO10"/>
    <mergeCell ref="AN20:AO20"/>
    <mergeCell ref="AN19:AO19"/>
    <mergeCell ref="AN18:AO18"/>
    <mergeCell ref="AN11:AO11"/>
    <mergeCell ref="AN12:AO12"/>
    <mergeCell ref="AN16:AO16"/>
    <mergeCell ref="AN27:AO27"/>
  </mergeCells>
  <dataValidations disablePrompts="1" count="1">
    <dataValidation type="list" allowBlank="1" showInputMessage="1" showErrorMessage="1" sqref="AD22">
      <formula1>$AB$82:$AB$83</formula1>
    </dataValidation>
  </dataValidations>
  <hyperlinks>
    <hyperlink ref="A8" r:id="rId3" display="http://www.chfa.org/Rental%20Housing/for%20Developers%20and%20Sponsors/Document%20Library/default.aspx"/>
    <hyperlink ref="A2" r:id="rId4"/>
  </hyperlinks>
  <printOptions horizontalCentered="1"/>
  <pageMargins left="0" right="0" top="0.5" bottom="0.5" header="0.3" footer="0.3"/>
  <pageSetup scale="62" orientation="portrait" r:id="rId5"/>
  <headerFooter>
    <oddHeader>&amp;RPage &amp;P of &amp;N</oddHeader>
    <oddFooter>&amp;LRevised March 2017</oddFooter>
  </headerFooter>
  <colBreaks count="6" manualBreakCount="6">
    <brk id="7" max="1048575" man="1"/>
    <brk id="17" max="1048575" man="1"/>
    <brk id="26" max="1048575" man="1"/>
    <brk id="34" max="1048575" man="1"/>
    <brk id="42" max="1048575" man="1"/>
    <brk id="53"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9"/>
  <sheetViews>
    <sheetView zoomScaleNormal="100" workbookViewId="0">
      <selection sqref="A1:I1"/>
    </sheetView>
  </sheetViews>
  <sheetFormatPr defaultRowHeight="15.6"/>
  <cols>
    <col min="1" max="3" width="8.7265625" style="37"/>
    <col min="4" max="4" width="17.26953125" style="37" customWidth="1"/>
    <col min="5" max="16384" width="8.7265625" style="37"/>
  </cols>
  <sheetData>
    <row r="1" spans="1:9">
      <c r="A1" s="821" t="s">
        <v>695</v>
      </c>
      <c r="B1" s="821"/>
      <c r="C1" s="821"/>
      <c r="D1" s="821"/>
      <c r="E1" s="821"/>
      <c r="F1" s="821"/>
      <c r="G1" s="821"/>
      <c r="H1" s="821"/>
      <c r="I1" s="821"/>
    </row>
    <row r="2" spans="1:9">
      <c r="A2" s="821" t="s">
        <v>696</v>
      </c>
      <c r="B2" s="821"/>
      <c r="C2" s="821"/>
      <c r="D2" s="821"/>
      <c r="E2" s="821"/>
      <c r="F2" s="821"/>
      <c r="G2" s="821"/>
      <c r="H2" s="821"/>
      <c r="I2" s="821"/>
    </row>
    <row r="4" spans="1:9">
      <c r="A4" s="37" t="s">
        <v>126</v>
      </c>
      <c r="C4" s="822"/>
      <c r="D4" s="822"/>
      <c r="E4" s="822"/>
      <c r="F4" s="822"/>
      <c r="G4" s="822"/>
      <c r="H4" s="822"/>
      <c r="I4" s="718"/>
    </row>
    <row r="5" spans="1:9">
      <c r="C5" s="719"/>
      <c r="D5" s="719"/>
      <c r="E5" s="719"/>
      <c r="F5" s="719"/>
      <c r="G5" s="719"/>
    </row>
    <row r="6" spans="1:9">
      <c r="A6" s="37" t="s">
        <v>125</v>
      </c>
      <c r="C6" s="822"/>
      <c r="D6" s="822"/>
      <c r="E6" s="822"/>
      <c r="F6" s="822"/>
      <c r="G6" s="822"/>
      <c r="H6" s="822"/>
      <c r="I6" s="718"/>
    </row>
    <row r="7" spans="1:9">
      <c r="C7" s="719"/>
      <c r="D7" s="719"/>
      <c r="E7" s="719"/>
      <c r="F7" s="719"/>
      <c r="G7" s="719"/>
    </row>
    <row r="8" spans="1:9">
      <c r="A8" s="37" t="s">
        <v>697</v>
      </c>
      <c r="B8" s="818"/>
      <c r="C8" s="818"/>
    </row>
    <row r="10" spans="1:9">
      <c r="A10" s="37" t="s">
        <v>698</v>
      </c>
      <c r="D10" s="818"/>
      <c r="E10" s="818"/>
    </row>
    <row r="12" spans="1:9" ht="84.6" customHeight="1">
      <c r="A12" s="727" t="s">
        <v>699</v>
      </c>
      <c r="B12" s="727"/>
      <c r="C12" s="727"/>
      <c r="D12" s="727"/>
      <c r="E12" s="727"/>
      <c r="F12" s="727"/>
      <c r="G12" s="727"/>
      <c r="H12" s="727"/>
      <c r="I12" s="716"/>
    </row>
    <row r="14" spans="1:9">
      <c r="A14" s="819" t="s">
        <v>700</v>
      </c>
      <c r="B14" s="819"/>
      <c r="C14" s="819"/>
      <c r="D14" s="819"/>
      <c r="E14" s="819"/>
      <c r="F14" s="819"/>
      <c r="G14" s="819"/>
      <c r="H14" s="819"/>
      <c r="I14" s="819"/>
    </row>
    <row r="16" spans="1:9">
      <c r="A16" s="715" t="s">
        <v>701</v>
      </c>
      <c r="C16" s="715"/>
      <c r="D16" s="715"/>
      <c r="E16" s="818"/>
      <c r="F16" s="818"/>
    </row>
    <row r="18" spans="1:6">
      <c r="A18" s="820" t="s">
        <v>702</v>
      </c>
      <c r="B18" s="820"/>
      <c r="C18" s="820"/>
      <c r="D18" s="820"/>
      <c r="E18" s="818"/>
      <c r="F18" s="818"/>
    </row>
    <row r="20" spans="1:6">
      <c r="A20" s="37" t="s">
        <v>703</v>
      </c>
      <c r="E20" s="720"/>
      <c r="F20" s="720"/>
    </row>
    <row r="22" spans="1:6">
      <c r="A22" s="37" t="s">
        <v>704</v>
      </c>
      <c r="E22" s="818"/>
      <c r="F22" s="818"/>
    </row>
    <row r="24" spans="1:6">
      <c r="A24" s="37" t="s">
        <v>705</v>
      </c>
      <c r="E24" s="818"/>
      <c r="F24" s="818"/>
    </row>
    <row r="26" spans="1:6">
      <c r="A26" s="37" t="s">
        <v>706</v>
      </c>
      <c r="E26" s="818"/>
      <c r="F26" s="818"/>
    </row>
    <row r="28" spans="1:6">
      <c r="A28" s="37" t="s">
        <v>710</v>
      </c>
      <c r="E28" s="818"/>
      <c r="F28" s="818"/>
    </row>
    <row r="30" spans="1:6">
      <c r="A30" s="37" t="s">
        <v>707</v>
      </c>
      <c r="E30" s="818"/>
      <c r="F30" s="818"/>
    </row>
    <row r="32" spans="1:6">
      <c r="A32" s="37" t="s">
        <v>712</v>
      </c>
      <c r="E32" s="818"/>
      <c r="F32" s="818"/>
    </row>
    <row r="34" spans="1:8">
      <c r="A34" s="37" t="s">
        <v>713</v>
      </c>
      <c r="E34" s="818"/>
      <c r="F34" s="818"/>
    </row>
    <row r="36" spans="1:8">
      <c r="A36" s="37" t="s">
        <v>711</v>
      </c>
      <c r="E36" s="818"/>
      <c r="F36" s="818"/>
    </row>
    <row r="38" spans="1:8">
      <c r="A38" s="37" t="s">
        <v>714</v>
      </c>
      <c r="E38" s="818"/>
      <c r="F38" s="818"/>
    </row>
    <row r="40" spans="1:8">
      <c r="A40" s="37" t="s">
        <v>715</v>
      </c>
      <c r="E40" s="818"/>
      <c r="F40" s="818"/>
    </row>
    <row r="42" spans="1:8">
      <c r="A42" s="717" t="s">
        <v>617</v>
      </c>
      <c r="B42" s="818"/>
      <c r="C42" s="818"/>
      <c r="D42" s="818"/>
      <c r="E42" s="818"/>
      <c r="F42" s="718"/>
      <c r="G42" s="818"/>
      <c r="H42" s="818"/>
    </row>
    <row r="43" spans="1:8">
      <c r="B43" s="817" t="s">
        <v>463</v>
      </c>
      <c r="C43" s="817"/>
      <c r="D43" s="817"/>
      <c r="E43" s="817"/>
      <c r="F43" s="718"/>
      <c r="G43" s="817" t="s">
        <v>7</v>
      </c>
      <c r="H43" s="817"/>
    </row>
    <row r="44" spans="1:8">
      <c r="B44" s="721"/>
      <c r="C44" s="721"/>
      <c r="D44" s="721"/>
      <c r="E44" s="721"/>
      <c r="F44" s="718"/>
      <c r="G44" s="721"/>
      <c r="H44" s="721"/>
    </row>
    <row r="45" spans="1:8">
      <c r="B45" s="721"/>
      <c r="C45" s="721"/>
      <c r="D45" s="721"/>
      <c r="E45" s="721"/>
      <c r="F45" s="718"/>
      <c r="G45" s="721"/>
      <c r="H45" s="721"/>
    </row>
    <row r="46" spans="1:8">
      <c r="B46" s="817" t="s">
        <v>708</v>
      </c>
      <c r="C46" s="817"/>
      <c r="D46" s="817"/>
      <c r="E46" s="817"/>
      <c r="F46" s="718"/>
      <c r="G46" s="817" t="s">
        <v>7</v>
      </c>
      <c r="H46" s="817"/>
    </row>
    <row r="48" spans="1:8">
      <c r="B48" s="818"/>
      <c r="C48" s="818"/>
      <c r="D48" s="818"/>
      <c r="E48" s="818"/>
    </row>
    <row r="49" spans="2:5">
      <c r="B49" s="817" t="s">
        <v>709</v>
      </c>
      <c r="C49" s="817"/>
      <c r="D49" s="817"/>
      <c r="E49" s="817"/>
    </row>
  </sheetData>
  <mergeCells count="29">
    <mergeCell ref="A1:I1"/>
    <mergeCell ref="A2:I2"/>
    <mergeCell ref="B8:C8"/>
    <mergeCell ref="D10:E10"/>
    <mergeCell ref="C4:H4"/>
    <mergeCell ref="C6:H6"/>
    <mergeCell ref="A12:H12"/>
    <mergeCell ref="G46:H46"/>
    <mergeCell ref="A14:I14"/>
    <mergeCell ref="E16:F16"/>
    <mergeCell ref="E18:F18"/>
    <mergeCell ref="A18:D18"/>
    <mergeCell ref="E22:F22"/>
    <mergeCell ref="G42:H42"/>
    <mergeCell ref="G43:H43"/>
    <mergeCell ref="B43:E43"/>
    <mergeCell ref="E24:F24"/>
    <mergeCell ref="E26:F26"/>
    <mergeCell ref="E28:F28"/>
    <mergeCell ref="B49:E49"/>
    <mergeCell ref="E30:F30"/>
    <mergeCell ref="E32:F32"/>
    <mergeCell ref="E34:F34"/>
    <mergeCell ref="E36:F36"/>
    <mergeCell ref="E38:F38"/>
    <mergeCell ref="E40:F40"/>
    <mergeCell ref="B46:E46"/>
    <mergeCell ref="B48:E48"/>
    <mergeCell ref="B42:E42"/>
  </mergeCells>
  <printOptions horizontalCentered="1"/>
  <pageMargins left="0" right="0" top="0.75" bottom="0.75" header="0.3" footer="0.3"/>
  <pageSetup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workbookViewId="0">
      <selection sqref="A1:I1"/>
    </sheetView>
  </sheetViews>
  <sheetFormatPr defaultRowHeight="15"/>
  <sheetData>
    <row r="1" spans="1:12" ht="15.6">
      <c r="A1" s="821" t="s">
        <v>716</v>
      </c>
      <c r="B1" s="821"/>
      <c r="C1" s="821"/>
      <c r="D1" s="821"/>
      <c r="E1" s="821"/>
      <c r="F1" s="821"/>
      <c r="G1" s="821"/>
      <c r="H1" s="821"/>
      <c r="I1" s="821"/>
    </row>
    <row r="2" spans="1:12" ht="15.6">
      <c r="A2" s="821" t="s">
        <v>717</v>
      </c>
      <c r="B2" s="821"/>
      <c r="C2" s="821"/>
      <c r="D2" s="821"/>
      <c r="E2" s="821"/>
      <c r="F2" s="821"/>
      <c r="G2" s="821"/>
      <c r="H2" s="821"/>
      <c r="I2" s="821"/>
    </row>
    <row r="4" spans="1:12" ht="15.6">
      <c r="A4" s="37" t="s">
        <v>126</v>
      </c>
      <c r="C4" s="823"/>
      <c r="D4" s="823"/>
      <c r="E4" s="823"/>
      <c r="F4" s="823"/>
      <c r="G4" s="823"/>
      <c r="H4" s="823"/>
      <c r="I4" s="823"/>
    </row>
    <row r="5" spans="1:12" ht="15.6">
      <c r="A5" s="37"/>
    </row>
    <row r="6" spans="1:12" ht="15.6">
      <c r="A6" s="37" t="s">
        <v>125</v>
      </c>
      <c r="C6" s="823"/>
      <c r="D6" s="823"/>
      <c r="E6" s="823"/>
      <c r="F6" s="823"/>
      <c r="G6" s="823"/>
      <c r="H6" s="823"/>
      <c r="I6" s="823"/>
    </row>
    <row r="7" spans="1:12" ht="15.6">
      <c r="A7" s="37"/>
    </row>
    <row r="8" spans="1:12" ht="15.6">
      <c r="A8" s="37" t="s">
        <v>697</v>
      </c>
      <c r="C8" s="823"/>
      <c r="D8" s="823"/>
    </row>
    <row r="11" spans="1:12" ht="112.05" customHeight="1">
      <c r="A11" s="727" t="s">
        <v>719</v>
      </c>
      <c r="B11" s="727"/>
      <c r="C11" s="727"/>
      <c r="D11" s="727"/>
      <c r="E11" s="727"/>
      <c r="F11" s="727"/>
      <c r="G11" s="727"/>
      <c r="H11" s="727"/>
      <c r="I11" s="727"/>
      <c r="L11" s="722"/>
    </row>
    <row r="13" spans="1:12" ht="64.05" customHeight="1">
      <c r="A13" s="727" t="s">
        <v>718</v>
      </c>
      <c r="B13" s="727"/>
      <c r="C13" s="727"/>
      <c r="D13" s="727"/>
      <c r="E13" s="727"/>
      <c r="F13" s="727"/>
      <c r="G13" s="727"/>
      <c r="H13" s="727"/>
      <c r="I13" s="727"/>
    </row>
    <row r="15" spans="1:12" ht="15.6">
      <c r="A15" s="37" t="s">
        <v>148</v>
      </c>
    </row>
  </sheetData>
  <mergeCells count="7">
    <mergeCell ref="A11:I11"/>
    <mergeCell ref="A13:I13"/>
    <mergeCell ref="A1:I1"/>
    <mergeCell ref="A2:I2"/>
    <mergeCell ref="C4:I4"/>
    <mergeCell ref="C6:I6"/>
    <mergeCell ref="C8:D8"/>
  </mergeCells>
  <printOptions horizontalCentered="1"/>
  <pageMargins left="0" right="0"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election sqref="A1:I1"/>
    </sheetView>
  </sheetViews>
  <sheetFormatPr defaultRowHeight="15"/>
  <sheetData>
    <row r="1" spans="1:9" ht="15.6">
      <c r="A1" s="821" t="s">
        <v>720</v>
      </c>
      <c r="B1" s="821"/>
      <c r="C1" s="821"/>
      <c r="D1" s="821"/>
      <c r="E1" s="821"/>
      <c r="F1" s="821"/>
      <c r="G1" s="821"/>
      <c r="H1" s="821"/>
      <c r="I1" s="821"/>
    </row>
    <row r="3" spans="1:9" ht="15.6">
      <c r="A3" s="37" t="s">
        <v>126</v>
      </c>
      <c r="C3" s="823"/>
      <c r="D3" s="823"/>
      <c r="E3" s="823"/>
      <c r="F3" s="823"/>
      <c r="G3" s="823"/>
      <c r="H3" s="823"/>
      <c r="I3" s="823"/>
    </row>
    <row r="4" spans="1:9" ht="15.6">
      <c r="A4" s="37"/>
    </row>
    <row r="5" spans="1:9" ht="15.6">
      <c r="A5" s="37" t="s">
        <v>125</v>
      </c>
      <c r="C5" s="823"/>
      <c r="D5" s="823"/>
      <c r="E5" s="823"/>
      <c r="F5" s="823"/>
      <c r="G5" s="823"/>
      <c r="H5" s="823"/>
      <c r="I5" s="823"/>
    </row>
    <row r="6" spans="1:9" ht="15.6">
      <c r="A6" s="37"/>
    </row>
    <row r="7" spans="1:9" ht="15.6">
      <c r="A7" s="37" t="s">
        <v>697</v>
      </c>
      <c r="C7" s="823"/>
      <c r="D7" s="823"/>
    </row>
    <row r="10" spans="1:9" ht="45" customHeight="1">
      <c r="A10" s="727" t="s">
        <v>721</v>
      </c>
      <c r="B10" s="727"/>
      <c r="C10" s="727"/>
      <c r="D10" s="727"/>
      <c r="E10" s="727"/>
      <c r="F10" s="727"/>
      <c r="G10" s="727"/>
      <c r="H10" s="727"/>
      <c r="I10" s="727"/>
    </row>
    <row r="12" spans="1:9" ht="112.05" customHeight="1">
      <c r="A12" s="727" t="s">
        <v>722</v>
      </c>
      <c r="B12" s="727"/>
      <c r="C12" s="727"/>
      <c r="D12" s="727"/>
      <c r="E12" s="727"/>
      <c r="F12" s="727"/>
      <c r="G12" s="727"/>
      <c r="H12" s="727"/>
      <c r="I12" s="727"/>
    </row>
    <row r="14" spans="1:9" ht="45" customHeight="1">
      <c r="A14" s="727" t="s">
        <v>723</v>
      </c>
      <c r="B14" s="727"/>
      <c r="C14" s="727"/>
      <c r="D14" s="727"/>
      <c r="E14" s="727"/>
      <c r="F14" s="727"/>
      <c r="G14" s="727"/>
      <c r="H14" s="727"/>
      <c r="I14" s="727"/>
    </row>
    <row r="16" spans="1:9" ht="15.6">
      <c r="A16" s="37" t="s">
        <v>148</v>
      </c>
    </row>
  </sheetData>
  <mergeCells count="7">
    <mergeCell ref="A14:I14"/>
    <mergeCell ref="A1:I1"/>
    <mergeCell ref="C3:I3"/>
    <mergeCell ref="C5:I5"/>
    <mergeCell ref="C7:D7"/>
    <mergeCell ref="A10:I10"/>
    <mergeCell ref="A12:I12"/>
  </mergeCells>
  <printOptions horizontalCentered="1"/>
  <pageMargins left="0" right="0"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G.C. Cost Cert Checklist</vt:lpstr>
      <vt:lpstr>Gen.Contr. Cert. of Actual Cost</vt:lpstr>
      <vt:lpstr>G.C.Cost Data Sheet-Stip Sum</vt:lpstr>
      <vt:lpstr>G.C.Cost Data Sheet-GMP</vt:lpstr>
      <vt:lpstr>Mort.-LIHTCCost Cert Checklist </vt:lpstr>
      <vt:lpstr>Mortgagor's-LIHTC Cost Cert.</vt:lpstr>
      <vt:lpstr>Placed In Service Date Cert.</vt:lpstr>
      <vt:lpstr>Syndicator Investor Cert</vt:lpstr>
      <vt:lpstr>Request for 8609</vt:lpstr>
      <vt:lpstr>Recapitulation Sheet</vt:lpstr>
      <vt:lpstr>Tax Credit Gap Analysis</vt:lpstr>
      <vt:lpstr>Adj. for Cost Overrun (Savings)</vt:lpstr>
      <vt:lpstr>Bldg Sched Rehab-NC Credit</vt:lpstr>
      <vt:lpstr>Bldg Sched-ACQ Credit </vt:lpstr>
      <vt:lpstr>Subst. Compl Let 9-24-13</vt:lpstr>
      <vt:lpstr>MAX MORTGAGE LTR</vt:lpstr>
      <vt:lpstr>Supplement Cost Cert.</vt:lpstr>
      <vt:lpstr>Supplemental Cost Certification</vt:lpstr>
      <vt:lpstr>Sheet1</vt:lpstr>
      <vt:lpstr>'Request for 8609'!form8609</vt:lpstr>
      <vt:lpstr>'Syndicator Investor Cert'!letter</vt:lpstr>
      <vt:lpstr>'Placed In Service Date Cert.'!MortCert</vt:lpstr>
      <vt:lpstr>'Bldg Sched Rehab-NC Credit'!Print_Area</vt:lpstr>
      <vt:lpstr>'Bldg Sched-ACQ Credit '!Print_Area</vt:lpstr>
      <vt:lpstr>'G.C.Cost Data Sheet-GMP'!Print_Area</vt:lpstr>
      <vt:lpstr>'G.C.Cost Data Sheet-Stip Sum'!Print_Area</vt:lpstr>
      <vt:lpstr>'Gen.Contr. Cert. of Actual Cost'!Print_Area</vt:lpstr>
      <vt:lpstr>'MAX MORTGAGE LTR'!Print_Area</vt:lpstr>
      <vt:lpstr>'Mortgagor''s-LIHTC Cost Cert.'!Print_Area</vt:lpstr>
      <vt:lpstr>'Placed In Service Date Cert.'!Print_Area</vt:lpstr>
      <vt:lpstr>'Tax Credit Gap Analysis'!Print_Area</vt:lpstr>
      <vt:lpstr>'Bldg Sched Rehab-NC Credit'!Print_Titles</vt:lpstr>
      <vt:lpstr>'Bldg Sched-ACQ Credit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cstcrt.xls</dc:title>
  <dc:subject>Placed in Service Worksheet</dc:subject>
  <dc:creator>Frank Bobak</dc:creator>
  <cp:lastModifiedBy>Kabir, Mahjabeen</cp:lastModifiedBy>
  <cp:lastPrinted>2018-09-14T19:47:18Z</cp:lastPrinted>
  <dcterms:created xsi:type="dcterms:W3CDTF">1999-09-03T16:33:01Z</dcterms:created>
  <dcterms:modified xsi:type="dcterms:W3CDTF">2018-09-17T15:40:41Z</dcterms:modified>
</cp:coreProperties>
</file>