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drawings/drawing6.xml" ContentType="application/vnd.openxmlformats-officedocument.drawing+xml"/>
  <Override PartName="/customXml/itemProps1.xml" ContentType="application/vnd.openxmlformats-officedocument.customXmlProperties+xml"/>
  <Default Extension="jpeg" ContentType="image/jpeg"/>
  <Default Extension="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Default Extension="vml" ContentType="application/vnd.openxmlformats-officedocument.vmlDrawing"/>
  <Override PartName="/xl/worksheets/sheet1.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65" windowWidth="15570" windowHeight="7365" tabRatio="672" firstSheet="1" activeTab="1"/>
  </bookViews>
  <sheets>
    <sheet name="LIHTC (only) CostCert Letter" sheetId="2" state="hidden" r:id="rId1"/>
    <sheet name="Gen.Contr. Cert. of Actual Cost" sheetId="4" r:id="rId2"/>
    <sheet name="Gen. Contractors Cost Data" sheetId="5" state="hidden" r:id="rId3"/>
    <sheet name="Mortgagor's-LIHTC Cost Cert." sheetId="6" r:id="rId4"/>
    <sheet name="Recapitulation Sheet" sheetId="8" state="hidden" r:id="rId5"/>
    <sheet name="LIHTC Building Schedule" sheetId="7" r:id="rId6"/>
    <sheet name="Tax Credit Gap Analysis" sheetId="9" state="hidden" r:id="rId7"/>
    <sheet name="Adj. for Cost Overrun (Savings)" sheetId="11" state="hidden" r:id="rId8"/>
    <sheet name="Subst. Compl Let 9-24-13" sheetId="1" state="hidden" r:id="rId9"/>
    <sheet name="MML-CHFA-NEW" sheetId="12" state="hidden" r:id="rId10"/>
    <sheet name="MML-CHFA-DECD-NEW (2)" sheetId="13" state="hidden" r:id="rId11"/>
    <sheet name="Supplement Cost Cert." sheetId="14" state="hidden" r:id="rId12"/>
    <sheet name="Supplemental Cost Certification" sheetId="16" r:id="rId13"/>
  </sheets>
  <externalReferences>
    <externalReference r:id="rId14"/>
    <externalReference r:id="rId15"/>
  </externalReferences>
  <definedNames>
    <definedName name="A" localSheetId="7">#REF!</definedName>
    <definedName name="A" localSheetId="0">#REF!</definedName>
    <definedName name="A" localSheetId="10">#REF!</definedName>
    <definedName name="A" localSheetId="12">#REF!</definedName>
    <definedName name="A">#REF!</definedName>
    <definedName name="B" localSheetId="7">#REF!</definedName>
    <definedName name="B" localSheetId="0">#REF!</definedName>
    <definedName name="B" localSheetId="10">#REF!</definedName>
    <definedName name="B" localSheetId="12">#REF!</definedName>
    <definedName name="B">#REF!</definedName>
    <definedName name="C_" localSheetId="7">#REF!</definedName>
    <definedName name="C_" localSheetId="0">#REF!</definedName>
    <definedName name="C_" localSheetId="10">#REF!</definedName>
    <definedName name="C_" localSheetId="12">#REF!</definedName>
    <definedName name="C_">#REF!</definedName>
    <definedName name="N" localSheetId="0">#REF!</definedName>
    <definedName name="N" localSheetId="10">#REF!</definedName>
    <definedName name="N" localSheetId="12">#REF!</definedName>
    <definedName name="N">#REF!</definedName>
    <definedName name="OLE_LINK1" localSheetId="0">'LIHTC (only) CostCert Letter'!$A$29</definedName>
    <definedName name="P" localSheetId="0">#REF!</definedName>
    <definedName name="P" localSheetId="10">#REF!</definedName>
    <definedName name="P" localSheetId="12">#REF!</definedName>
    <definedName name="P">#REF!</definedName>
    <definedName name="_xlnm.Print_Area" localSheetId="2">'Gen. Contractors Cost Data'!$A$1:$H$110</definedName>
    <definedName name="_xlnm.Print_Area" localSheetId="1">'Gen.Contr. Cert. of Actual Cost'!$A$1:$M$176</definedName>
    <definedName name="_xlnm.Print_Area" localSheetId="5">'LIHTC Building Schedule'!$A$1:$O$64</definedName>
    <definedName name="_xlnm.Print_Area" localSheetId="10">'MML-CHFA-DECD-NEW (2)'!$A$1:$M$164</definedName>
    <definedName name="_xlnm.Print_Area" localSheetId="9">'MML-CHFA-NEW'!$A$1:$M$182</definedName>
    <definedName name="_xlnm.Print_Area" localSheetId="3">'Mortgagor''s-LIHTC Cost Cert.'!$A$1:$BM$71</definedName>
    <definedName name="_xlnm.Print_Area" localSheetId="6">'Tax Credit Gap Analysis'!$A$1:$E$104</definedName>
    <definedName name="TC" localSheetId="0">#REF!</definedName>
    <definedName name="TC" localSheetId="10">#REF!</definedName>
    <definedName name="TC" localSheetId="12">#REF!</definedName>
    <definedName name="TC">#REF!</definedName>
    <definedName name="Z_B8D9EF33_186A_4B50_AB35_4A7A5372E63E_.wvu.Cols" localSheetId="1" hidden="1">'Gen.Contr. Cert. of Actual Cost'!$F:$F,'Gen.Contr. Cert. of Actual Cost'!$H:$H,'Gen.Contr. Cert. of Actual Cost'!$JB:$JB,'Gen.Contr. Cert. of Actual Cost'!$JD:$JD,'Gen.Contr. Cert. of Actual Cost'!$SX:$SX,'Gen.Contr. Cert. of Actual Cost'!$SZ:$SZ,'Gen.Contr. Cert. of Actual Cost'!$ACT:$ACT,'Gen.Contr. Cert. of Actual Cost'!$ACV:$ACV,'Gen.Contr. Cert. of Actual Cost'!$AMP:$AMP,'Gen.Contr. Cert. of Actual Cost'!$AMR:$AMR,'Gen.Contr. Cert. of Actual Cost'!$AWL:$AWL,'Gen.Contr. Cert. of Actual Cost'!$AWN:$AWN,'Gen.Contr. Cert. of Actual Cost'!$BGH:$BGH,'Gen.Contr. Cert. of Actual Cost'!$BGJ:$BGJ,'Gen.Contr. Cert. of Actual Cost'!$BQD:$BQD,'Gen.Contr. Cert. of Actual Cost'!$BQF:$BQF,'Gen.Contr. Cert. of Actual Cost'!$BZZ:$BZZ,'Gen.Contr. Cert. of Actual Cost'!$CAB:$CAB,'Gen.Contr. Cert. of Actual Cost'!$CJV:$CJV,'Gen.Contr. Cert. of Actual Cost'!$CJX:$CJX,'Gen.Contr. Cert. of Actual Cost'!$CTR:$CTR,'Gen.Contr. Cert. of Actual Cost'!$CTT:$CTT,'Gen.Contr. Cert. of Actual Cost'!$DDN:$DDN,'Gen.Contr. Cert. of Actual Cost'!$DDP:$DDP,'Gen.Contr. Cert. of Actual Cost'!$DNJ:$DNJ,'Gen.Contr. Cert. of Actual Cost'!$DNL:$DNL,'Gen.Contr. Cert. of Actual Cost'!$DXF:$DXF,'Gen.Contr. Cert. of Actual Cost'!$DXH:$DXH,'Gen.Contr. Cert. of Actual Cost'!$EHB:$EHB,'Gen.Contr. Cert. of Actual Cost'!$EHD:$EHD,'Gen.Contr. Cert. of Actual Cost'!$EQX:$EQX,'Gen.Contr. Cert. of Actual Cost'!$EQZ:$EQZ,'Gen.Contr. Cert. of Actual Cost'!$FAT:$FAT,'Gen.Contr. Cert. of Actual Cost'!$FAV:$FAV,'Gen.Contr. Cert. of Actual Cost'!$FKP:$FKP,'Gen.Contr. Cert. of Actual Cost'!$FKR:$FKR,'Gen.Contr. Cert. of Actual Cost'!$FUL:$FUL,'Gen.Contr. Cert. of Actual Cost'!$FUN:$FUN,'Gen.Contr. Cert. of Actual Cost'!$GEH:$GEH,'Gen.Contr. Cert. of Actual Cost'!$GEJ:$GEJ,'Gen.Contr. Cert. of Actual Cost'!$GOD:$GOD,'Gen.Contr. Cert. of Actual Cost'!$GOF:$GOF,'Gen.Contr. Cert. of Actual Cost'!$GXZ:$GXZ,'Gen.Contr. Cert. of Actual Cost'!$GYB:$GYB,'Gen.Contr. Cert. of Actual Cost'!$HHV:$HHV,'Gen.Contr. Cert. of Actual Cost'!$HHX:$HHX,'Gen.Contr. Cert. of Actual Cost'!$HRR:$HRR,'Gen.Contr. Cert. of Actual Cost'!$HRT:$HRT,'Gen.Contr. Cert. of Actual Cost'!$IBN:$IBN,'Gen.Contr. Cert. of Actual Cost'!$IBP:$IBP,'Gen.Contr. Cert. of Actual Cost'!$ILJ:$ILJ,'Gen.Contr. Cert. of Actual Cost'!$ILL:$ILL,'Gen.Contr. Cert. of Actual Cost'!$IVF:$IVF,'Gen.Contr. Cert. of Actual Cost'!$IVH:$IVH,'Gen.Contr. Cert. of Actual Cost'!$JFB:$JFB,'Gen.Contr. Cert. of Actual Cost'!$JFD:$JFD,'Gen.Contr. Cert. of Actual Cost'!$JOX:$JOX,'Gen.Contr. Cert. of Actual Cost'!$JOZ:$JOZ,'Gen.Contr. Cert. of Actual Cost'!$JYT:$JYT,'Gen.Contr. Cert. of Actual Cost'!$JYV:$JYV,'Gen.Contr. Cert. of Actual Cost'!$KIP:$KIP,'Gen.Contr. Cert. of Actual Cost'!$KIR:$KIR,'Gen.Contr. Cert. of Actual Cost'!$KSL:$KSL,'Gen.Contr. Cert. of Actual Cost'!$KSN:$KSN,'Gen.Contr. Cert. of Actual Cost'!$LCH:$LCH,'Gen.Contr. Cert. of Actual Cost'!$LCJ:$LCJ,'Gen.Contr. Cert. of Actual Cost'!$LMD:$LMD,'Gen.Contr. Cert. of Actual Cost'!$LMF:$LMF,'Gen.Contr. Cert. of Actual Cost'!$LVZ:$LVZ,'Gen.Contr. Cert. of Actual Cost'!$LWB:$LWB,'Gen.Contr. Cert. of Actual Cost'!$MFV:$MFV,'Gen.Contr. Cert. of Actual Cost'!$MFX:$MFX,'Gen.Contr. Cert. of Actual Cost'!$MPR:$MPR,'Gen.Contr. Cert. of Actual Cost'!$MPT:$MPT,'Gen.Contr. Cert. of Actual Cost'!$MZN:$MZN,'Gen.Contr. Cert. of Actual Cost'!$MZP:$MZP,'Gen.Contr. Cert. of Actual Cost'!$NJJ:$NJJ,'Gen.Contr. Cert. of Actual Cost'!$NJL:$NJL,'Gen.Contr. Cert. of Actual Cost'!$NTF:$NTF,'Gen.Contr. Cert. of Actual Cost'!$NTH:$NTH,'Gen.Contr. Cert. of Actual Cost'!$ODB:$ODB,'Gen.Contr. Cert. of Actual Cost'!$ODD:$ODD,'Gen.Contr. Cert. of Actual Cost'!$OMX:$OMX,'Gen.Contr. Cert. of Actual Cost'!$OMZ:$OMZ,'Gen.Contr. Cert. of Actual Cost'!$OWT:$OWT,'Gen.Contr. Cert. of Actual Cost'!$OWV:$OWV,'Gen.Contr. Cert. of Actual Cost'!$PGP:$PGP,'Gen.Contr. Cert. of Actual Cost'!$PGR:$PGR,'Gen.Contr. Cert. of Actual Cost'!$PQL:$PQL,'Gen.Contr. Cert. of Actual Cost'!$PQN:$PQN,'Gen.Contr. Cert. of Actual Cost'!$QAH:$QAH,'Gen.Contr. Cert. of Actual Cost'!$QAJ:$QAJ,'Gen.Contr. Cert. of Actual Cost'!$QKD:$QKD,'Gen.Contr. Cert. of Actual Cost'!$QKF:$QKF,'Gen.Contr. Cert. of Actual Cost'!$QTZ:$QTZ,'Gen.Contr. Cert. of Actual Cost'!$QUB:$QUB,'Gen.Contr. Cert. of Actual Cost'!$RDV:$RDV,'Gen.Contr. Cert. of Actual Cost'!$RDX:$RDX,'Gen.Contr. Cert. of Actual Cost'!$RNR:$RNR,'Gen.Contr. Cert. of Actual Cost'!$RNT:$RNT,'Gen.Contr. Cert. of Actual Cost'!$RXN:$RXN,'Gen.Contr. Cert. of Actual Cost'!$RXP:$RXP,'Gen.Contr. Cert. of Actual Cost'!$SHJ:$SHJ,'Gen.Contr. Cert. of Actual Cost'!$SHL:$SHL,'Gen.Contr. Cert. of Actual Cost'!$SRF:$SRF,'Gen.Contr. Cert. of Actual Cost'!$SRH:$SRH,'Gen.Contr. Cert. of Actual Cost'!$TBB:$TBB,'Gen.Contr. Cert. of Actual Cost'!$TBD:$TBD,'Gen.Contr. Cert. of Actual Cost'!$TKX:$TKX,'Gen.Contr. Cert. of Actual Cost'!$TKZ:$TKZ,'Gen.Contr. Cert. of Actual Cost'!$TUT:$TUT,'Gen.Contr. Cert. of Actual Cost'!$TUV:$TUV,'Gen.Contr. Cert. of Actual Cost'!$UEP:$UEP,'Gen.Contr. Cert. of Actual Cost'!$UER:$UER,'Gen.Contr. Cert. of Actual Cost'!$UOL:$UOL,'Gen.Contr. Cert. of Actual Cost'!$UON:$UON,'Gen.Contr. Cert. of Actual Cost'!$UYH:$UYH,'Gen.Contr. Cert. of Actual Cost'!$UYJ:$UYJ,'Gen.Contr. Cert. of Actual Cost'!$VID:$VID,'Gen.Contr. Cert. of Actual Cost'!$VIF:$VIF,'Gen.Contr. Cert. of Actual Cost'!$VRZ:$VRZ,'Gen.Contr. Cert. of Actual Cost'!$VSB:$VSB,'Gen.Contr. Cert. of Actual Cost'!$WBV:$WBV,'Gen.Contr. Cert. of Actual Cost'!$WBX:$WBX,'Gen.Contr. Cert. of Actual Cost'!$WLR:$WLR,'Gen.Contr. Cert. of Actual Cost'!$WLT:$WLT,'Gen.Contr. Cert. of Actual Cost'!$WVN:$WVN,'Gen.Contr. Cert. of Actual Cost'!$WVP:$WVP</definedName>
    <definedName name="Z_B8D9EF33_186A_4B50_AB35_4A7A5372E63E_.wvu.PrintArea" localSheetId="2" hidden="1">'Gen. Contractors Cost Data'!$A$5:$H$110</definedName>
    <definedName name="Z_B8D9EF33_186A_4B50_AB35_4A7A5372E63E_.wvu.PrintArea" localSheetId="1" hidden="1">'Gen.Contr. Cert. of Actual Cost'!$A$1:$M$176</definedName>
    <definedName name="Z_B8D9EF33_186A_4B50_AB35_4A7A5372E63E_.wvu.PrintArea" localSheetId="10" hidden="1">'MML-CHFA-DECD-NEW (2)'!$A$1:$M$164</definedName>
    <definedName name="Z_B8D9EF33_186A_4B50_AB35_4A7A5372E63E_.wvu.PrintArea" localSheetId="9" hidden="1">'MML-CHFA-NEW'!$A$1:$L$182</definedName>
    <definedName name="Z_B8D9EF33_186A_4B50_AB35_4A7A5372E63E_.wvu.PrintArea" localSheetId="3" hidden="1">'Mortgagor''s-LIHTC Cost Cert.'!$A$1:$BM$70</definedName>
    <definedName name="Z_B8D9EF33_186A_4B50_AB35_4A7A5372E63E_.wvu.PrintArea" localSheetId="6" hidden="1">'Tax Credit Gap Analysis'!$A$1:$E$104</definedName>
    <definedName name="Z_C0E81CA5_1E53_4DD2_94F0_DB2CE09F7672_.wvu.PrintArea" localSheetId="2" hidden="1">'Gen. Contractors Cost Data'!$A$5:$H$110</definedName>
    <definedName name="Z_C0E81CA5_1E53_4DD2_94F0_DB2CE09F7672_.wvu.PrintArea" localSheetId="10" hidden="1">'MML-CHFA-DECD-NEW (2)'!$A$1:$M$164</definedName>
    <definedName name="Z_C0E81CA5_1E53_4DD2_94F0_DB2CE09F7672_.wvu.PrintArea" localSheetId="9" hidden="1">'MML-CHFA-NEW'!$A$1:$L$182</definedName>
    <definedName name="Z_C0E81CA5_1E53_4DD2_94F0_DB2CE09F7672_.wvu.PrintArea" localSheetId="6" hidden="1">'Tax Credit Gap Analysis'!$A$1:$E$103</definedName>
  </definedNames>
  <calcPr calcId="145621" concurrentCalc="0"/>
  <customWorkbookViews>
    <customWorkbookView name="Klesseck, Sharon - Personal View" guid="{B8D9EF33-186A-4B50-AB35-4A7A5372E63E}" mergeInterval="0" personalView="1" maximized="1" windowWidth="1262" windowHeight="609" tabRatio="913" activeSheetId="5"/>
    <customWorkbookView name="Black, Kim - Personal View" guid="{C0E81CA5-1E53-4DD2-94F0-DB2CE09F7672}" mergeInterval="0" personalView="1" maximized="1" windowWidth="1020" windowHeight="541" tabRatio="913" activeSheetId="1" showComments="commIndAndComment"/>
  </customWorkbookViews>
</workbook>
</file>

<file path=xl/calcChain.xml><?xml version="1.0" encoding="utf-8"?>
<calcChain xmlns="http://schemas.openxmlformats.org/spreadsheetml/2006/main">
  <c r="F14" i="8" l="1"/>
  <c r="E57" i="5"/>
  <c r="E58" i="5"/>
  <c r="D69" i="8"/>
  <c r="E69" i="8"/>
  <c r="D70" i="8"/>
  <c r="E70" i="8"/>
  <c r="D73" i="8"/>
  <c r="E73" i="8"/>
  <c r="E76" i="8"/>
  <c r="H98" i="12"/>
  <c r="D71" i="5"/>
  <c r="D73" i="5"/>
  <c r="D75" i="5"/>
  <c r="D78" i="5"/>
  <c r="F84" i="5"/>
  <c r="E14" i="8"/>
  <c r="E18" i="8"/>
  <c r="F85" i="5"/>
  <c r="E20" i="8"/>
  <c r="E22" i="8"/>
  <c r="D24" i="8"/>
  <c r="E24" i="8"/>
  <c r="D25" i="8"/>
  <c r="E25" i="8"/>
  <c r="D26" i="8"/>
  <c r="E26" i="8"/>
  <c r="D27" i="8"/>
  <c r="E27" i="8"/>
  <c r="D28" i="8"/>
  <c r="E28" i="8"/>
  <c r="D29" i="8"/>
  <c r="E29" i="8"/>
  <c r="E32" i="8"/>
  <c r="E33" i="8"/>
  <c r="D35" i="8"/>
  <c r="E35" i="8"/>
  <c r="D36" i="8"/>
  <c r="E36" i="8"/>
  <c r="D39" i="8"/>
  <c r="E39" i="8"/>
  <c r="D40" i="8"/>
  <c r="E40" i="8"/>
  <c r="D44" i="8"/>
  <c r="E44" i="8"/>
  <c r="D46" i="8"/>
  <c r="E46" i="8"/>
  <c r="E47" i="8"/>
  <c r="D49" i="8"/>
  <c r="E49" i="8"/>
  <c r="D50" i="8"/>
  <c r="E50" i="8"/>
  <c r="D52" i="8"/>
  <c r="E52" i="8"/>
  <c r="D53" i="8"/>
  <c r="E53" i="8"/>
  <c r="D54" i="8"/>
  <c r="E54" i="8"/>
  <c r="D55" i="8"/>
  <c r="E55" i="8"/>
  <c r="D56" i="8"/>
  <c r="E56" i="8"/>
  <c r="D59" i="8"/>
  <c r="E59" i="8"/>
  <c r="E60" i="8"/>
  <c r="E61" i="8"/>
  <c r="C18" i="8"/>
  <c r="C22" i="8"/>
  <c r="C33" i="8"/>
  <c r="C47" i="8"/>
  <c r="C60" i="8"/>
  <c r="C61" i="8"/>
  <c r="E62" i="8"/>
  <c r="D64" i="8"/>
  <c r="E64" i="8"/>
  <c r="D65" i="8"/>
  <c r="E65" i="8"/>
  <c r="D66" i="8"/>
  <c r="E66" i="8"/>
  <c r="E67" i="8"/>
  <c r="H93" i="12"/>
  <c r="F65" i="8"/>
  <c r="H87" i="12"/>
  <c r="F64" i="8"/>
  <c r="H86" i="12"/>
  <c r="F62" i="8"/>
  <c r="H85" i="12"/>
  <c r="F59" i="8"/>
  <c r="H84" i="12"/>
  <c r="F54" i="8"/>
  <c r="H81" i="12"/>
  <c r="F55" i="8"/>
  <c r="H82" i="12"/>
  <c r="F56" i="8"/>
  <c r="H83" i="12"/>
  <c r="F53" i="8"/>
  <c r="H80" i="12"/>
  <c r="F50" i="8"/>
  <c r="H78" i="12"/>
  <c r="F51" i="8"/>
  <c r="H79" i="12"/>
  <c r="F49" i="8"/>
  <c r="H77" i="12"/>
  <c r="F46" i="8"/>
  <c r="H76" i="12"/>
  <c r="F44" i="8"/>
  <c r="H75" i="12"/>
  <c r="F40" i="8"/>
  <c r="H74" i="12"/>
  <c r="F39" i="8"/>
  <c r="H73" i="12"/>
  <c r="F36" i="8"/>
  <c r="H72" i="12"/>
  <c r="F35" i="8"/>
  <c r="H71" i="12"/>
  <c r="F27" i="8"/>
  <c r="H70" i="12"/>
  <c r="F25" i="8"/>
  <c r="H69" i="12"/>
  <c r="F24" i="8"/>
  <c r="H68" i="12"/>
  <c r="B87" i="12"/>
  <c r="B86" i="12"/>
  <c r="B85" i="12"/>
  <c r="B59" i="8"/>
  <c r="B84" i="12"/>
  <c r="B81" i="12"/>
  <c r="B82" i="12"/>
  <c r="B83" i="12"/>
  <c r="B80" i="12"/>
  <c r="B78" i="12"/>
  <c r="B79" i="12"/>
  <c r="B49" i="8"/>
  <c r="B77" i="12"/>
  <c r="B46" i="8"/>
  <c r="B76" i="12"/>
  <c r="B75" i="12"/>
  <c r="B74" i="12"/>
  <c r="B73" i="12"/>
  <c r="B72" i="12"/>
  <c r="B71" i="12"/>
  <c r="B70" i="12"/>
  <c r="B69" i="12"/>
  <c r="F74" i="8"/>
  <c r="H63" i="12"/>
  <c r="F73" i="8"/>
  <c r="H62" i="12"/>
  <c r="B63" i="12"/>
  <c r="B62" i="12"/>
  <c r="B61" i="12"/>
  <c r="B60" i="12"/>
  <c r="B68" i="12"/>
  <c r="B67" i="12"/>
  <c r="F20" i="8"/>
  <c r="H67" i="12"/>
  <c r="F72" i="8"/>
  <c r="H61" i="12"/>
  <c r="F69" i="8"/>
  <c r="H60" i="12"/>
  <c r="B35" i="6"/>
  <c r="C84" i="8"/>
  <c r="C88" i="8"/>
  <c r="D24" i="6"/>
  <c r="D31" i="6"/>
  <c r="D33" i="6"/>
  <c r="D35" i="6"/>
  <c r="D84" i="8"/>
  <c r="D88" i="8"/>
  <c r="D90" i="8"/>
  <c r="I91" i="8"/>
  <c r="G39" i="7"/>
  <c r="G40" i="7"/>
  <c r="H40" i="7"/>
  <c r="J40" i="7"/>
  <c r="K39" i="7"/>
  <c r="K40" i="7"/>
  <c r="L40" i="7"/>
  <c r="G41" i="7"/>
  <c r="H41" i="7"/>
  <c r="J41" i="7"/>
  <c r="K41" i="7"/>
  <c r="L41" i="7"/>
  <c r="G42" i="7"/>
  <c r="H42" i="7"/>
  <c r="J42" i="7"/>
  <c r="K42" i="7"/>
  <c r="L42" i="7"/>
  <c r="G43" i="7"/>
  <c r="H43" i="7"/>
  <c r="J43" i="7"/>
  <c r="K43" i="7"/>
  <c r="L43" i="7"/>
  <c r="G44" i="7"/>
  <c r="H44" i="7"/>
  <c r="J44" i="7"/>
  <c r="K44" i="7"/>
  <c r="L44" i="7"/>
  <c r="G45" i="7"/>
  <c r="H45" i="7"/>
  <c r="J45" i="7"/>
  <c r="K45" i="7"/>
  <c r="L45" i="7"/>
  <c r="G46" i="7"/>
  <c r="H46" i="7"/>
  <c r="J46" i="7"/>
  <c r="K46" i="7"/>
  <c r="L46" i="7"/>
  <c r="G47" i="7"/>
  <c r="H47" i="7"/>
  <c r="J47" i="7"/>
  <c r="K47" i="7"/>
  <c r="L47" i="7"/>
  <c r="G48" i="7"/>
  <c r="H48" i="7"/>
  <c r="J48" i="7"/>
  <c r="K48" i="7"/>
  <c r="L48" i="7"/>
  <c r="G49" i="7"/>
  <c r="H49" i="7"/>
  <c r="J49" i="7"/>
  <c r="K49" i="7"/>
  <c r="L49" i="7"/>
  <c r="G50" i="7"/>
  <c r="H50" i="7"/>
  <c r="J50" i="7"/>
  <c r="K50" i="7"/>
  <c r="L50" i="7"/>
  <c r="G51" i="7"/>
  <c r="H51" i="7"/>
  <c r="J51" i="7"/>
  <c r="K51" i="7"/>
  <c r="L51" i="7"/>
  <c r="G52" i="7"/>
  <c r="H52" i="7"/>
  <c r="J52" i="7"/>
  <c r="K52" i="7"/>
  <c r="L52" i="7"/>
  <c r="G53" i="7"/>
  <c r="H53" i="7"/>
  <c r="J53" i="7"/>
  <c r="K53" i="7"/>
  <c r="L53" i="7"/>
  <c r="G54" i="7"/>
  <c r="H54" i="7"/>
  <c r="J54" i="7"/>
  <c r="K54" i="7"/>
  <c r="L54" i="7"/>
  <c r="G55" i="7"/>
  <c r="H55" i="7"/>
  <c r="J55" i="7"/>
  <c r="K55" i="7"/>
  <c r="L55" i="7"/>
  <c r="G56" i="7"/>
  <c r="H56" i="7"/>
  <c r="J56" i="7"/>
  <c r="K56" i="7"/>
  <c r="L56" i="7"/>
  <c r="G57" i="7"/>
  <c r="H57" i="7"/>
  <c r="J57" i="7"/>
  <c r="K57" i="7"/>
  <c r="L57" i="7"/>
  <c r="G58" i="7"/>
  <c r="H58" i="7"/>
  <c r="J58" i="7"/>
  <c r="K58" i="7"/>
  <c r="L58" i="7"/>
  <c r="G59" i="7"/>
  <c r="H59" i="7"/>
  <c r="J59" i="7"/>
  <c r="K59" i="7"/>
  <c r="L59" i="7"/>
  <c r="H39" i="7"/>
  <c r="J39" i="7"/>
  <c r="L39" i="7"/>
  <c r="C34" i="9"/>
  <c r="K10" i="7"/>
  <c r="K30" i="7"/>
  <c r="J11" i="7"/>
  <c r="K11" i="7"/>
  <c r="L11" i="7"/>
  <c r="J12" i="7"/>
  <c r="K12" i="7"/>
  <c r="L12" i="7"/>
  <c r="J13" i="7"/>
  <c r="K13" i="7"/>
  <c r="L13" i="7"/>
  <c r="J14" i="7"/>
  <c r="K14" i="7"/>
  <c r="L14" i="7"/>
  <c r="J15" i="7"/>
  <c r="K15" i="7"/>
  <c r="L15" i="7"/>
  <c r="J16" i="7"/>
  <c r="K16" i="7"/>
  <c r="L16" i="7"/>
  <c r="J17" i="7"/>
  <c r="K17" i="7"/>
  <c r="L17" i="7"/>
  <c r="J18" i="7"/>
  <c r="K18" i="7"/>
  <c r="L18" i="7"/>
  <c r="J19" i="7"/>
  <c r="K19" i="7"/>
  <c r="L19" i="7"/>
  <c r="J20" i="7"/>
  <c r="K20" i="7"/>
  <c r="L20" i="7"/>
  <c r="J21" i="7"/>
  <c r="K21" i="7"/>
  <c r="L21" i="7"/>
  <c r="J22" i="7"/>
  <c r="K22" i="7"/>
  <c r="L22" i="7"/>
  <c r="J23" i="7"/>
  <c r="K23" i="7"/>
  <c r="L23" i="7"/>
  <c r="J24" i="7"/>
  <c r="K24" i="7"/>
  <c r="L24" i="7"/>
  <c r="J25" i="7"/>
  <c r="K25" i="7"/>
  <c r="L25" i="7"/>
  <c r="J26" i="7"/>
  <c r="K26" i="7"/>
  <c r="L26" i="7"/>
  <c r="J27" i="7"/>
  <c r="K27" i="7"/>
  <c r="L27" i="7"/>
  <c r="J28" i="7"/>
  <c r="K28" i="7"/>
  <c r="L28" i="7"/>
  <c r="J29" i="7"/>
  <c r="K29" i="7"/>
  <c r="L29" i="7"/>
  <c r="J30" i="7"/>
  <c r="L30" i="7"/>
  <c r="J10" i="7"/>
  <c r="L10" i="7"/>
  <c r="H91" i="8"/>
  <c r="G10" i="7"/>
  <c r="G30" i="7"/>
  <c r="G11" i="7"/>
  <c r="H11" i="7"/>
  <c r="G12" i="7"/>
  <c r="H12" i="7"/>
  <c r="G13" i="7"/>
  <c r="H13" i="7"/>
  <c r="G14" i="7"/>
  <c r="H14" i="7"/>
  <c r="G15" i="7"/>
  <c r="H15" i="7"/>
  <c r="G16" i="7"/>
  <c r="H16" i="7"/>
  <c r="G17" i="7"/>
  <c r="H17" i="7"/>
  <c r="G18" i="7"/>
  <c r="H18" i="7"/>
  <c r="G19" i="7"/>
  <c r="H19" i="7"/>
  <c r="G20" i="7"/>
  <c r="H20" i="7"/>
  <c r="G21" i="7"/>
  <c r="H21" i="7"/>
  <c r="G22" i="7"/>
  <c r="H22" i="7"/>
  <c r="G23" i="7"/>
  <c r="H23" i="7"/>
  <c r="G24" i="7"/>
  <c r="H24" i="7"/>
  <c r="G25" i="7"/>
  <c r="H25" i="7"/>
  <c r="G26" i="7"/>
  <c r="H26" i="7"/>
  <c r="G27" i="7"/>
  <c r="H27" i="7"/>
  <c r="G28" i="7"/>
  <c r="H28" i="7"/>
  <c r="G29" i="7"/>
  <c r="H29" i="7"/>
  <c r="H30" i="7"/>
  <c r="H10" i="7"/>
  <c r="L60" i="7"/>
  <c r="M40" i="7"/>
  <c r="C76" i="9"/>
  <c r="C77" i="9"/>
  <c r="C79" i="9"/>
  <c r="C81" i="9"/>
  <c r="M14" i="6"/>
  <c r="G14" i="8"/>
  <c r="I14" i="8"/>
  <c r="I18" i="8"/>
  <c r="M25" i="6"/>
  <c r="G20" i="8"/>
  <c r="I20" i="8"/>
  <c r="I22" i="8"/>
  <c r="G24" i="8"/>
  <c r="I24" i="8"/>
  <c r="G25" i="8"/>
  <c r="I25" i="8"/>
  <c r="G26" i="8"/>
  <c r="I26" i="8"/>
  <c r="G27" i="8"/>
  <c r="I27" i="8"/>
  <c r="G28" i="8"/>
  <c r="I28" i="8"/>
  <c r="G29" i="8"/>
  <c r="I29" i="8"/>
  <c r="I32" i="8"/>
  <c r="I33" i="8"/>
  <c r="G35" i="8"/>
  <c r="I35" i="8"/>
  <c r="G39" i="8"/>
  <c r="I39" i="8"/>
  <c r="G46" i="8"/>
  <c r="I46" i="8"/>
  <c r="I47" i="8"/>
  <c r="G49" i="8"/>
  <c r="I49" i="8"/>
  <c r="G52" i="8"/>
  <c r="I52" i="8"/>
  <c r="G55" i="8"/>
  <c r="I55" i="8"/>
  <c r="G56" i="8"/>
  <c r="I56" i="8"/>
  <c r="G59" i="8"/>
  <c r="I59" i="8"/>
  <c r="I60" i="8"/>
  <c r="I61" i="8"/>
  <c r="G62" i="8"/>
  <c r="I62" i="8"/>
  <c r="I67" i="8"/>
  <c r="I77" i="8"/>
  <c r="H84" i="8"/>
  <c r="H87" i="8"/>
  <c r="H89" i="8"/>
  <c r="H90" i="8"/>
  <c r="H92" i="8"/>
  <c r="H94" i="8"/>
  <c r="H65" i="8"/>
  <c r="J65" i="8"/>
  <c r="J32" i="8"/>
  <c r="J33" i="8"/>
  <c r="J61" i="8"/>
  <c r="J67" i="8"/>
  <c r="J77" i="8"/>
  <c r="I84" i="8"/>
  <c r="I87" i="8"/>
  <c r="I90" i="8"/>
  <c r="I92" i="8"/>
  <c r="I94" i="8"/>
  <c r="J94" i="8"/>
  <c r="H101" i="8"/>
  <c r="C84" i="9"/>
  <c r="C92" i="9"/>
  <c r="N8" i="7"/>
  <c r="N37" i="7"/>
  <c r="N40" i="7"/>
  <c r="O40" i="7"/>
  <c r="M41" i="7"/>
  <c r="N41" i="7"/>
  <c r="O41" i="7"/>
  <c r="M42" i="7"/>
  <c r="N42" i="7"/>
  <c r="O42" i="7"/>
  <c r="M43" i="7"/>
  <c r="N43" i="7"/>
  <c r="O43" i="7"/>
  <c r="M44" i="7"/>
  <c r="N44" i="7"/>
  <c r="O44" i="7"/>
  <c r="M45" i="7"/>
  <c r="N45" i="7"/>
  <c r="O45" i="7"/>
  <c r="M46" i="7"/>
  <c r="N46" i="7"/>
  <c r="O46" i="7"/>
  <c r="M47" i="7"/>
  <c r="N47" i="7"/>
  <c r="O47" i="7"/>
  <c r="M48" i="7"/>
  <c r="N48" i="7"/>
  <c r="O48" i="7"/>
  <c r="M49" i="7"/>
  <c r="N49" i="7"/>
  <c r="O49" i="7"/>
  <c r="M50" i="7"/>
  <c r="N50" i="7"/>
  <c r="O50" i="7"/>
  <c r="M51" i="7"/>
  <c r="N51" i="7"/>
  <c r="O51" i="7"/>
  <c r="M52" i="7"/>
  <c r="N52" i="7"/>
  <c r="O52" i="7"/>
  <c r="M53" i="7"/>
  <c r="N53" i="7"/>
  <c r="O53" i="7"/>
  <c r="M54" i="7"/>
  <c r="N54" i="7"/>
  <c r="O54" i="7"/>
  <c r="C56" i="9"/>
  <c r="C55" i="9"/>
  <c r="C54" i="9"/>
  <c r="K14" i="6"/>
  <c r="D14" i="8"/>
  <c r="D31" i="7"/>
  <c r="C31" i="7"/>
  <c r="L31" i="7"/>
  <c r="M11" i="7"/>
  <c r="N11" i="7"/>
  <c r="O11" i="7"/>
  <c r="M12" i="7"/>
  <c r="N12" i="7"/>
  <c r="O12" i="7"/>
  <c r="M13" i="7"/>
  <c r="N13" i="7"/>
  <c r="O13" i="7"/>
  <c r="M14" i="7"/>
  <c r="N14" i="7"/>
  <c r="O14" i="7"/>
  <c r="M15" i="7"/>
  <c r="N15" i="7"/>
  <c r="O15" i="7"/>
  <c r="M16" i="7"/>
  <c r="N16" i="7"/>
  <c r="O16" i="7"/>
  <c r="M17" i="7"/>
  <c r="N17" i="7"/>
  <c r="O17" i="7"/>
  <c r="M18" i="7"/>
  <c r="N18" i="7"/>
  <c r="O18" i="7"/>
  <c r="M19" i="7"/>
  <c r="N19" i="7"/>
  <c r="O19" i="7"/>
  <c r="M20" i="7"/>
  <c r="N20" i="7"/>
  <c r="O20" i="7"/>
  <c r="M21" i="7"/>
  <c r="N21" i="7"/>
  <c r="O21" i="7"/>
  <c r="M22" i="7"/>
  <c r="N22" i="7"/>
  <c r="O22" i="7"/>
  <c r="M23" i="7"/>
  <c r="N23" i="7"/>
  <c r="O23" i="7"/>
  <c r="M24" i="7"/>
  <c r="N24" i="7"/>
  <c r="O24" i="7"/>
  <c r="G21" i="8"/>
  <c r="I21" i="8"/>
  <c r="G30" i="8"/>
  <c r="I30" i="8"/>
  <c r="G31" i="8"/>
  <c r="I31" i="8"/>
  <c r="G32" i="8"/>
  <c r="G36" i="8"/>
  <c r="I36" i="8"/>
  <c r="G37" i="8"/>
  <c r="I37" i="8"/>
  <c r="G38" i="8"/>
  <c r="I38" i="8"/>
  <c r="G40" i="8"/>
  <c r="I40" i="8"/>
  <c r="G41" i="8"/>
  <c r="I41" i="8"/>
  <c r="G42" i="8"/>
  <c r="I42" i="8"/>
  <c r="G43" i="8"/>
  <c r="I43" i="8"/>
  <c r="G44" i="8"/>
  <c r="I44" i="8"/>
  <c r="G45" i="8"/>
  <c r="I45" i="8"/>
  <c r="G50" i="8"/>
  <c r="I50" i="8"/>
  <c r="G51" i="8"/>
  <c r="I51" i="8"/>
  <c r="G53" i="8"/>
  <c r="I53" i="8"/>
  <c r="G54" i="8"/>
  <c r="I54" i="8"/>
  <c r="G57" i="8"/>
  <c r="I57" i="8"/>
  <c r="G58" i="8"/>
  <c r="I58" i="8"/>
  <c r="G63" i="8"/>
  <c r="I63" i="8"/>
  <c r="G64" i="8"/>
  <c r="I64" i="8"/>
  <c r="G65" i="8"/>
  <c r="I65" i="8"/>
  <c r="G66" i="8"/>
  <c r="I66" i="8"/>
  <c r="I69" i="8"/>
  <c r="I70" i="8"/>
  <c r="I71" i="8"/>
  <c r="I72" i="8"/>
  <c r="I73" i="8"/>
  <c r="I74" i="8"/>
  <c r="I75" i="8"/>
  <c r="I76" i="8"/>
  <c r="H86" i="8"/>
  <c r="C86" i="8"/>
  <c r="D86" i="8"/>
  <c r="H14" i="8"/>
  <c r="J14" i="8"/>
  <c r="J18" i="8"/>
  <c r="H20" i="8"/>
  <c r="J20" i="8"/>
  <c r="H21" i="8"/>
  <c r="J21" i="8"/>
  <c r="J22" i="8"/>
  <c r="H24" i="8"/>
  <c r="J24" i="8"/>
  <c r="H25" i="8"/>
  <c r="J25" i="8"/>
  <c r="H26" i="8"/>
  <c r="J26" i="8"/>
  <c r="H27" i="8"/>
  <c r="J27" i="8"/>
  <c r="H28" i="8"/>
  <c r="J28" i="8"/>
  <c r="H29" i="8"/>
  <c r="J29" i="8"/>
  <c r="H30" i="8"/>
  <c r="J30" i="8"/>
  <c r="H31" i="8"/>
  <c r="J31" i="8"/>
  <c r="H32" i="8"/>
  <c r="H35" i="8"/>
  <c r="J35" i="8"/>
  <c r="H36" i="8"/>
  <c r="J36" i="8"/>
  <c r="H37" i="8"/>
  <c r="J37" i="8"/>
  <c r="H38" i="8"/>
  <c r="J38" i="8"/>
  <c r="H39" i="8"/>
  <c r="J39" i="8"/>
  <c r="H40" i="8"/>
  <c r="J40" i="8"/>
  <c r="H41" i="8"/>
  <c r="J41" i="8"/>
  <c r="H42" i="8"/>
  <c r="J42" i="8"/>
  <c r="H43" i="8"/>
  <c r="J43" i="8"/>
  <c r="H44" i="8"/>
  <c r="J44" i="8"/>
  <c r="H45" i="8"/>
  <c r="J45" i="8"/>
  <c r="H46" i="8"/>
  <c r="J46" i="8"/>
  <c r="J47" i="8"/>
  <c r="H49" i="8"/>
  <c r="J49" i="8"/>
  <c r="H50" i="8"/>
  <c r="J50" i="8"/>
  <c r="H51" i="8"/>
  <c r="J51" i="8"/>
  <c r="H52" i="8"/>
  <c r="J52" i="8"/>
  <c r="H53" i="8"/>
  <c r="J53" i="8"/>
  <c r="H54" i="8"/>
  <c r="J54" i="8"/>
  <c r="H55" i="8"/>
  <c r="J55" i="8"/>
  <c r="H56" i="8"/>
  <c r="J56" i="8"/>
  <c r="H57" i="8"/>
  <c r="J57" i="8"/>
  <c r="H58" i="8"/>
  <c r="J58" i="8"/>
  <c r="H59" i="8"/>
  <c r="J59" i="8"/>
  <c r="J60" i="8"/>
  <c r="H62" i="8"/>
  <c r="J62" i="8"/>
  <c r="H63" i="8"/>
  <c r="J63" i="8"/>
  <c r="H64" i="8"/>
  <c r="J64" i="8"/>
  <c r="H66" i="8"/>
  <c r="J66" i="8"/>
  <c r="H69" i="8"/>
  <c r="J69" i="8"/>
  <c r="H70" i="8"/>
  <c r="J70" i="8"/>
  <c r="H71" i="8"/>
  <c r="J71" i="8"/>
  <c r="H72" i="8"/>
  <c r="J72" i="8"/>
  <c r="H73" i="8"/>
  <c r="J73" i="8"/>
  <c r="H74" i="8"/>
  <c r="J74" i="8"/>
  <c r="H75" i="8"/>
  <c r="J75" i="8"/>
  <c r="J76" i="8"/>
  <c r="I86" i="8"/>
  <c r="J92" i="8"/>
  <c r="AD24" i="6"/>
  <c r="M19" i="6"/>
  <c r="M37" i="6"/>
  <c r="M53" i="6"/>
  <c r="M68" i="6"/>
  <c r="V8" i="6"/>
  <c r="O14" i="6"/>
  <c r="O19" i="6"/>
  <c r="O25" i="6"/>
  <c r="O37" i="6"/>
  <c r="O53" i="6"/>
  <c r="O68" i="6"/>
  <c r="X8" i="6"/>
  <c r="Q14" i="6"/>
  <c r="Q19" i="6"/>
  <c r="Q68" i="6"/>
  <c r="Z8" i="6"/>
  <c r="K25" i="6"/>
  <c r="K19" i="6"/>
  <c r="K37" i="6"/>
  <c r="K53" i="6"/>
  <c r="K68" i="6"/>
  <c r="T8" i="6"/>
  <c r="D51" i="8"/>
  <c r="E51" i="8"/>
  <c r="D57" i="8"/>
  <c r="E57" i="8"/>
  <c r="D58" i="8"/>
  <c r="E58" i="8"/>
  <c r="D21" i="8"/>
  <c r="E21" i="8"/>
  <c r="C51" i="9"/>
  <c r="C50" i="9"/>
  <c r="D18" i="8"/>
  <c r="D20" i="8"/>
  <c r="D22" i="8"/>
  <c r="D30" i="8"/>
  <c r="D31" i="8"/>
  <c r="D32" i="8"/>
  <c r="D33" i="8"/>
  <c r="D37" i="8"/>
  <c r="D38" i="8"/>
  <c r="D41" i="8"/>
  <c r="D42" i="8"/>
  <c r="D43" i="8"/>
  <c r="D45" i="8"/>
  <c r="D47" i="8"/>
  <c r="D60" i="8"/>
  <c r="D61" i="8"/>
  <c r="E30" i="8"/>
  <c r="E31" i="8"/>
  <c r="E37" i="8"/>
  <c r="E38" i="8"/>
  <c r="E41" i="8"/>
  <c r="E42" i="8"/>
  <c r="E43" i="8"/>
  <c r="E45" i="8"/>
  <c r="F18" i="8"/>
  <c r="F21" i="8"/>
  <c r="F22" i="8"/>
  <c r="F26" i="8"/>
  <c r="F28" i="8"/>
  <c r="F29" i="8"/>
  <c r="F30" i="8"/>
  <c r="F31" i="8"/>
  <c r="F32" i="8"/>
  <c r="F33" i="8"/>
  <c r="F37" i="8"/>
  <c r="F38" i="8"/>
  <c r="F41" i="8"/>
  <c r="F42" i="8"/>
  <c r="F43" i="8"/>
  <c r="F45" i="8"/>
  <c r="F47" i="8"/>
  <c r="F52" i="8"/>
  <c r="F57" i="8"/>
  <c r="F58" i="8"/>
  <c r="F60" i="8"/>
  <c r="F61" i="8"/>
  <c r="G18" i="8"/>
  <c r="G22" i="8"/>
  <c r="G33" i="8"/>
  <c r="G47" i="8"/>
  <c r="G60" i="8"/>
  <c r="G61" i="8"/>
  <c r="H18" i="8"/>
  <c r="H22" i="8"/>
  <c r="H33" i="8"/>
  <c r="H47" i="8"/>
  <c r="H60" i="8"/>
  <c r="H61" i="8"/>
  <c r="F86" i="5"/>
  <c r="J90" i="4"/>
  <c r="E76" i="5"/>
  <c r="F76" i="5"/>
  <c r="J91" i="4"/>
  <c r="E77" i="5"/>
  <c r="F77" i="5"/>
  <c r="F71" i="5"/>
  <c r="F72" i="5"/>
  <c r="F73" i="5"/>
  <c r="F74" i="5"/>
  <c r="F75" i="5"/>
  <c r="F78" i="5"/>
  <c r="F81" i="5"/>
  <c r="G80" i="5"/>
  <c r="J93" i="4"/>
  <c r="E79" i="5"/>
  <c r="G79" i="5"/>
  <c r="G77" i="5"/>
  <c r="G76" i="5"/>
  <c r="J88" i="4"/>
  <c r="E74" i="5"/>
  <c r="G74" i="5"/>
  <c r="J86" i="4"/>
  <c r="E72" i="5"/>
  <c r="G72" i="5"/>
  <c r="J30" i="4"/>
  <c r="E16" i="5"/>
  <c r="J33" i="4"/>
  <c r="E19" i="5"/>
  <c r="J35" i="4"/>
  <c r="E21" i="5"/>
  <c r="J36" i="4"/>
  <c r="E22" i="5"/>
  <c r="J37" i="4"/>
  <c r="E23" i="5"/>
  <c r="J45" i="4"/>
  <c r="E31" i="5"/>
  <c r="J46" i="4"/>
  <c r="E32" i="5"/>
  <c r="J48" i="4"/>
  <c r="E34" i="5"/>
  <c r="J49" i="4"/>
  <c r="E35" i="5"/>
  <c r="J50" i="4"/>
  <c r="E36" i="5"/>
  <c r="J51" i="4"/>
  <c r="E37" i="5"/>
  <c r="J52" i="4"/>
  <c r="E38" i="5"/>
  <c r="J54" i="4"/>
  <c r="E40" i="5"/>
  <c r="J55" i="4"/>
  <c r="E41" i="5"/>
  <c r="J58" i="4"/>
  <c r="E44" i="5"/>
  <c r="J59" i="4"/>
  <c r="E45" i="5"/>
  <c r="J62" i="4"/>
  <c r="E48" i="5"/>
  <c r="J63" i="4"/>
  <c r="E49" i="5"/>
  <c r="J66" i="4"/>
  <c r="E52" i="5"/>
  <c r="J69" i="4"/>
  <c r="E55" i="5"/>
  <c r="J70" i="4"/>
  <c r="E56" i="5"/>
  <c r="J71" i="4"/>
  <c r="J74" i="4"/>
  <c r="E60" i="5"/>
  <c r="J78" i="4"/>
  <c r="E64" i="5"/>
  <c r="J80" i="4"/>
  <c r="E66" i="5"/>
  <c r="J83" i="4"/>
  <c r="E69" i="5"/>
  <c r="E15" i="5"/>
  <c r="E17" i="5"/>
  <c r="J32" i="4"/>
  <c r="E18" i="5"/>
  <c r="J34" i="4"/>
  <c r="E20" i="5"/>
  <c r="J38" i="4"/>
  <c r="E24" i="5"/>
  <c r="J39" i="4"/>
  <c r="E25" i="5"/>
  <c r="J40" i="4"/>
  <c r="E26" i="5"/>
  <c r="J41" i="4"/>
  <c r="E27" i="5"/>
  <c r="J42" i="4"/>
  <c r="E28" i="5"/>
  <c r="J43" i="4"/>
  <c r="E29" i="5"/>
  <c r="J44" i="4"/>
  <c r="E30" i="5"/>
  <c r="J47" i="4"/>
  <c r="E33" i="5"/>
  <c r="J53" i="4"/>
  <c r="E39" i="5"/>
  <c r="J56" i="4"/>
  <c r="E42" i="5"/>
  <c r="J57" i="4"/>
  <c r="E43" i="5"/>
  <c r="J60" i="4"/>
  <c r="E46" i="5"/>
  <c r="J61" i="4"/>
  <c r="E47" i="5"/>
  <c r="J64" i="4"/>
  <c r="E50" i="5"/>
  <c r="J65" i="4"/>
  <c r="E51" i="5"/>
  <c r="J67" i="4"/>
  <c r="E53" i="5"/>
  <c r="J68" i="4"/>
  <c r="E54" i="5"/>
  <c r="J73" i="4"/>
  <c r="E59" i="5"/>
  <c r="J75" i="4"/>
  <c r="E61" i="5"/>
  <c r="J76" i="4"/>
  <c r="E62" i="5"/>
  <c r="J77" i="4"/>
  <c r="E63" i="5"/>
  <c r="J79" i="4"/>
  <c r="E65" i="5"/>
  <c r="J81" i="4"/>
  <c r="E67" i="5"/>
  <c r="J82" i="4"/>
  <c r="E68" i="5"/>
  <c r="E70" i="5"/>
  <c r="E71" i="5"/>
  <c r="G71" i="5"/>
  <c r="G85" i="4"/>
  <c r="G87" i="4"/>
  <c r="G89" i="4"/>
  <c r="M58" i="7"/>
  <c r="F60" i="7"/>
  <c r="M57" i="7"/>
  <c r="M56" i="7"/>
  <c r="M55" i="7"/>
  <c r="H60" i="7"/>
  <c r="M39" i="7"/>
  <c r="M59" i="7"/>
  <c r="J60" i="7"/>
  <c r="M25" i="7"/>
  <c r="L62" i="7"/>
  <c r="M60" i="7"/>
  <c r="M30" i="7"/>
  <c r="M10" i="7"/>
  <c r="M28" i="7"/>
  <c r="M27" i="7"/>
  <c r="M26" i="7"/>
  <c r="M29" i="7"/>
  <c r="M31" i="7"/>
  <c r="D39" i="9"/>
  <c r="D40" i="9"/>
  <c r="D41" i="9"/>
  <c r="D42" i="9"/>
  <c r="D43" i="9"/>
  <c r="D38" i="9"/>
  <c r="D37" i="9"/>
  <c r="D27" i="9"/>
  <c r="D28" i="9"/>
  <c r="D29" i="9"/>
  <c r="D30" i="9"/>
  <c r="D31" i="9"/>
  <c r="D32" i="9"/>
  <c r="D33" i="9"/>
  <c r="D25" i="9"/>
  <c r="D26" i="9"/>
  <c r="C12" i="9"/>
  <c r="A110" i="12"/>
  <c r="A109" i="12"/>
  <c r="B49" i="6"/>
  <c r="G46" i="6"/>
  <c r="G47" i="6"/>
  <c r="G48" i="6"/>
  <c r="G45" i="6"/>
  <c r="D46" i="6"/>
  <c r="G25" i="6"/>
  <c r="G26" i="6"/>
  <c r="G27" i="6"/>
  <c r="G28" i="6"/>
  <c r="G29" i="6"/>
  <c r="G30" i="6"/>
  <c r="G31" i="6"/>
  <c r="G32" i="6"/>
  <c r="G33" i="6"/>
  <c r="G34" i="6"/>
  <c r="B4" i="7"/>
  <c r="B3" i="7"/>
  <c r="B2" i="7"/>
  <c r="Z37" i="6"/>
  <c r="T46" i="6"/>
  <c r="V46" i="6"/>
  <c r="J29" i="4"/>
  <c r="C44" i="9"/>
  <c r="B44" i="9"/>
  <c r="D44" i="9"/>
  <c r="J31" i="4"/>
  <c r="J72" i="4"/>
  <c r="J84" i="4"/>
  <c r="H126" i="12"/>
  <c r="H127" i="12"/>
  <c r="H128" i="12"/>
  <c r="G126" i="12"/>
  <c r="G127" i="12"/>
  <c r="G128" i="12"/>
  <c r="B126" i="12"/>
  <c r="B127" i="12"/>
  <c r="B128" i="12"/>
  <c r="B129" i="12"/>
  <c r="D5" i="8"/>
  <c r="D6" i="8"/>
  <c r="D7" i="8"/>
  <c r="D4" i="8"/>
  <c r="I128" i="12"/>
  <c r="I127" i="12"/>
  <c r="I126" i="12"/>
  <c r="J86" i="8"/>
  <c r="H138" i="12"/>
  <c r="H135" i="12"/>
  <c r="H136" i="12"/>
  <c r="H137" i="12"/>
  <c r="H134" i="12"/>
  <c r="G135" i="12"/>
  <c r="G136" i="12"/>
  <c r="G137" i="12"/>
  <c r="G138" i="12"/>
  <c r="G134" i="12"/>
  <c r="B135" i="12"/>
  <c r="B136" i="12"/>
  <c r="B137" i="12"/>
  <c r="H124" i="12"/>
  <c r="H125" i="12"/>
  <c r="H123" i="12"/>
  <c r="G129" i="12"/>
  <c r="G124" i="12"/>
  <c r="G125" i="12"/>
  <c r="G123" i="12"/>
  <c r="B124" i="12"/>
  <c r="B125" i="12"/>
  <c r="B123" i="12"/>
  <c r="H88" i="12"/>
  <c r="I137" i="12"/>
  <c r="I136" i="12"/>
  <c r="I134" i="12"/>
  <c r="H139" i="12"/>
  <c r="G139" i="12"/>
  <c r="I135" i="12"/>
  <c r="B43" i="11"/>
  <c r="B44" i="11"/>
  <c r="B45" i="11"/>
  <c r="B46" i="11"/>
  <c r="B47" i="11"/>
  <c r="B48" i="11"/>
  <c r="B42" i="11"/>
  <c r="B12" i="11"/>
  <c r="B13" i="11"/>
  <c r="B14" i="11"/>
  <c r="B15" i="11"/>
  <c r="B16" i="11"/>
  <c r="B39" i="11"/>
  <c r="B38" i="11"/>
  <c r="B37" i="11"/>
  <c r="B36" i="11"/>
  <c r="B25" i="11"/>
  <c r="B26" i="11"/>
  <c r="B27" i="11"/>
  <c r="B24" i="11"/>
  <c r="B18" i="11"/>
  <c r="B19" i="11"/>
  <c r="B20" i="11"/>
  <c r="E25" i="11"/>
  <c r="E26" i="11"/>
  <c r="E27" i="11"/>
  <c r="E24" i="11"/>
  <c r="E13" i="11"/>
  <c r="E14" i="11"/>
  <c r="E15" i="11"/>
  <c r="E16" i="11"/>
  <c r="E17" i="11"/>
  <c r="E18" i="11"/>
  <c r="E19" i="11"/>
  <c r="E20" i="11"/>
  <c r="E12" i="11"/>
  <c r="C5" i="11"/>
  <c r="C6" i="11"/>
  <c r="C7" i="11"/>
  <c r="C4" i="11"/>
  <c r="C18" i="11"/>
  <c r="C16" i="11"/>
  <c r="C24" i="11"/>
  <c r="C26" i="11"/>
  <c r="C25" i="11"/>
  <c r="C19" i="11"/>
  <c r="C15" i="11"/>
  <c r="C20" i="11"/>
  <c r="C27" i="11"/>
  <c r="C13" i="11"/>
  <c r="B49" i="11"/>
  <c r="C12" i="11"/>
  <c r="C14" i="11"/>
  <c r="C28" i="11"/>
  <c r="C73" i="9"/>
  <c r="C17" i="9"/>
  <c r="C76" i="8"/>
  <c r="G24" i="6"/>
  <c r="C6" i="9"/>
  <c r="C7" i="9"/>
  <c r="C8" i="9"/>
  <c r="C5" i="9"/>
  <c r="B6" i="9"/>
  <c r="B7" i="9"/>
  <c r="B8" i="9"/>
  <c r="B5" i="9"/>
  <c r="J31" i="7"/>
  <c r="J62" i="7"/>
  <c r="H31" i="7"/>
  <c r="H62" i="7"/>
  <c r="F31" i="7"/>
  <c r="F62" i="7"/>
  <c r="J85" i="8"/>
  <c r="G70" i="8"/>
  <c r="G71" i="8"/>
  <c r="G72" i="8"/>
  <c r="G73" i="8"/>
  <c r="G74" i="8"/>
  <c r="G75" i="8"/>
  <c r="G69" i="8"/>
  <c r="E43" i="11"/>
  <c r="C43" i="11"/>
  <c r="D71" i="8"/>
  <c r="E71" i="8"/>
  <c r="E44" i="11"/>
  <c r="C44" i="11"/>
  <c r="D72" i="8"/>
  <c r="E72" i="8"/>
  <c r="E45" i="11"/>
  <c r="C45" i="11"/>
  <c r="E46" i="11"/>
  <c r="C46" i="11"/>
  <c r="D74" i="8"/>
  <c r="E74" i="8"/>
  <c r="E47" i="11"/>
  <c r="C47" i="11"/>
  <c r="D75" i="8"/>
  <c r="E75" i="8"/>
  <c r="E48" i="11"/>
  <c r="C48" i="11"/>
  <c r="C58" i="9"/>
  <c r="D63" i="8"/>
  <c r="E63" i="8"/>
  <c r="C57" i="9"/>
  <c r="E37" i="11"/>
  <c r="C37" i="11"/>
  <c r="D62" i="8"/>
  <c r="T34" i="6"/>
  <c r="B32" i="8"/>
  <c r="B30" i="8"/>
  <c r="J85" i="4"/>
  <c r="J87" i="4"/>
  <c r="J89" i="4"/>
  <c r="J92" i="4"/>
  <c r="J94" i="4"/>
  <c r="I85" i="4"/>
  <c r="I87" i="4"/>
  <c r="I89" i="4"/>
  <c r="I92" i="4"/>
  <c r="I94" i="4"/>
  <c r="AT36" i="6"/>
  <c r="G92" i="4"/>
  <c r="G94" i="4"/>
  <c r="D48" i="6"/>
  <c r="D47" i="6"/>
  <c r="D49" i="6"/>
  <c r="D34" i="6"/>
  <c r="D32" i="6"/>
  <c r="D30" i="6"/>
  <c r="D29" i="6"/>
  <c r="D28" i="6"/>
  <c r="D27" i="6"/>
  <c r="D26" i="6"/>
  <c r="D25" i="6"/>
  <c r="A4" i="9"/>
  <c r="J139" i="13"/>
  <c r="J138" i="13"/>
  <c r="H138" i="13"/>
  <c r="H133" i="13"/>
  <c r="H139" i="13"/>
  <c r="H129" i="13"/>
  <c r="G129" i="13"/>
  <c r="J128" i="13"/>
  <c r="J127" i="13"/>
  <c r="J126" i="13"/>
  <c r="H123" i="13"/>
  <c r="H131" i="13"/>
  <c r="G123" i="13"/>
  <c r="J121" i="13"/>
  <c r="J120" i="13"/>
  <c r="J119" i="13"/>
  <c r="J118" i="13"/>
  <c r="J123" i="13"/>
  <c r="J113" i="13"/>
  <c r="H96" i="13"/>
  <c r="H84" i="13"/>
  <c r="H64" i="13"/>
  <c r="H86" i="13"/>
  <c r="B7" i="11"/>
  <c r="B6" i="11"/>
  <c r="B5" i="11"/>
  <c r="B4" i="11"/>
  <c r="A3" i="11"/>
  <c r="G131" i="13"/>
  <c r="J131" i="13"/>
  <c r="J129" i="13"/>
  <c r="A63" i="9"/>
  <c r="A61" i="9"/>
  <c r="A60" i="9"/>
  <c r="A56" i="9"/>
  <c r="A36" i="9"/>
  <c r="A33" i="9"/>
  <c r="B138" i="12"/>
  <c r="D34" i="9"/>
  <c r="D45" i="9"/>
  <c r="A25" i="9"/>
  <c r="B134" i="12"/>
  <c r="A24" i="9"/>
  <c r="I149" i="12"/>
  <c r="I148" i="12"/>
  <c r="I138" i="12"/>
  <c r="I139" i="12"/>
  <c r="H130" i="12"/>
  <c r="G130" i="12"/>
  <c r="I129" i="12"/>
  <c r="I125" i="12"/>
  <c r="I124" i="12"/>
  <c r="I123" i="12"/>
  <c r="H64" i="12"/>
  <c r="H91" i="12"/>
  <c r="B28" i="11"/>
  <c r="C60" i="9"/>
  <c r="E39" i="11"/>
  <c r="C39" i="11"/>
  <c r="F66" i="8"/>
  <c r="C59" i="9"/>
  <c r="E38" i="11"/>
  <c r="C38" i="11"/>
  <c r="AN5" i="6"/>
  <c r="AN8" i="6"/>
  <c r="F71" i="8"/>
  <c r="F75" i="8"/>
  <c r="C52" i="9"/>
  <c r="C53" i="9"/>
  <c r="E42" i="11"/>
  <c r="C62" i="9"/>
  <c r="F70" i="8"/>
  <c r="F63" i="8"/>
  <c r="AN27" i="6"/>
  <c r="D81" i="5"/>
  <c r="G141" i="12"/>
  <c r="H141" i="12"/>
  <c r="I130" i="12"/>
  <c r="B34" i="9"/>
  <c r="B45" i="9"/>
  <c r="B17" i="11"/>
  <c r="C45" i="9"/>
  <c r="C66" i="9"/>
  <c r="D76" i="8"/>
  <c r="H76" i="8"/>
  <c r="G76" i="8"/>
  <c r="E73" i="5"/>
  <c r="E28" i="11"/>
  <c r="T19" i="6"/>
  <c r="T23" i="6"/>
  <c r="T37" i="6"/>
  <c r="AN4" i="6"/>
  <c r="X19" i="6"/>
  <c r="X23" i="6"/>
  <c r="X37" i="6"/>
  <c r="AG6" i="6"/>
  <c r="AG26" i="6"/>
  <c r="AN18" i="6"/>
  <c r="V19" i="6"/>
  <c r="V23" i="6"/>
  <c r="V37" i="6"/>
  <c r="F76" i="8"/>
  <c r="C42" i="11"/>
  <c r="C49" i="11"/>
  <c r="E49" i="11"/>
  <c r="C19" i="9"/>
  <c r="C89" i="8"/>
  <c r="AN28" i="6"/>
  <c r="E75" i="5"/>
  <c r="E78" i="5"/>
  <c r="E81" i="5"/>
  <c r="C67" i="8"/>
  <c r="B35" i="11"/>
  <c r="B40" i="11"/>
  <c r="B51" i="11"/>
  <c r="I141" i="12"/>
  <c r="C17" i="11"/>
  <c r="C21" i="11"/>
  <c r="C30" i="11"/>
  <c r="B21" i="11"/>
  <c r="B30" i="11"/>
  <c r="AN7" i="6"/>
  <c r="AN9" i="6"/>
  <c r="AN11" i="6"/>
  <c r="H67" i="8"/>
  <c r="H77" i="8"/>
  <c r="G67" i="8"/>
  <c r="G77" i="8"/>
  <c r="D67" i="8"/>
  <c r="D77" i="8"/>
  <c r="H55" i="12"/>
  <c r="AN6" i="6"/>
  <c r="AN29" i="6"/>
  <c r="D89" i="8"/>
  <c r="AD6" i="6"/>
  <c r="AD26" i="6"/>
  <c r="AN10" i="6"/>
  <c r="AN12" i="6"/>
  <c r="AN16" i="6"/>
  <c r="AN20" i="6"/>
  <c r="AN42" i="6"/>
  <c r="AN48" i="6"/>
  <c r="C77" i="8"/>
  <c r="G118" i="12"/>
  <c r="H101" i="12"/>
  <c r="J84" i="8"/>
  <c r="J87" i="8"/>
  <c r="AN30" i="6"/>
  <c r="AN31" i="6"/>
  <c r="AN32" i="6"/>
  <c r="AN33" i="6"/>
  <c r="AN17" i="6"/>
  <c r="AN19" i="6"/>
  <c r="AN41" i="6"/>
  <c r="AN47" i="6"/>
  <c r="AN49" i="6"/>
  <c r="AN50" i="6"/>
  <c r="AN52" i="6"/>
  <c r="J90" i="8"/>
  <c r="N25" i="7"/>
  <c r="O25" i="7"/>
  <c r="E35" i="11"/>
  <c r="E10" i="9"/>
  <c r="H99" i="8"/>
  <c r="N26" i="7"/>
  <c r="O26" i="7"/>
  <c r="N30" i="7"/>
  <c r="O30" i="7"/>
  <c r="N29" i="7"/>
  <c r="O29" i="7"/>
  <c r="N10" i="7"/>
  <c r="O10" i="7"/>
  <c r="N27" i="7"/>
  <c r="O27" i="7"/>
  <c r="N28" i="7"/>
  <c r="O28" i="7"/>
  <c r="O31" i="7"/>
  <c r="F67" i="8"/>
  <c r="F77" i="8"/>
  <c r="F79" i="8"/>
  <c r="E77" i="8"/>
  <c r="H105" i="12"/>
  <c r="C35" i="11"/>
  <c r="E11" i="9"/>
  <c r="E14" i="9"/>
  <c r="C71" i="9"/>
  <c r="C72" i="9"/>
  <c r="E21" i="11"/>
  <c r="E30" i="11"/>
  <c r="N31" i="7"/>
  <c r="E36" i="11"/>
  <c r="C61" i="9"/>
  <c r="C63" i="9"/>
  <c r="C87" i="9"/>
  <c r="C67" i="9"/>
  <c r="C68" i="9"/>
  <c r="H118" i="12"/>
  <c r="F36" i="11"/>
  <c r="C36" i="11"/>
  <c r="C40" i="11"/>
  <c r="C51" i="11"/>
  <c r="E40" i="11"/>
  <c r="E51" i="11"/>
  <c r="N58" i="7"/>
  <c r="O58" i="7"/>
  <c r="N39" i="7"/>
  <c r="N55" i="7"/>
  <c r="O55" i="7"/>
  <c r="N56" i="7"/>
  <c r="O56" i="7"/>
  <c r="N57" i="7"/>
  <c r="O57" i="7"/>
  <c r="N59" i="7"/>
  <c r="O59" i="7"/>
  <c r="I118" i="12"/>
  <c r="H143" i="12"/>
  <c r="O39" i="7"/>
  <c r="O60" i="7"/>
  <c r="O62" i="7"/>
  <c r="N60" i="7"/>
  <c r="N62" i="7"/>
  <c r="H148" i="12"/>
  <c r="M148" i="12"/>
  <c r="H149" i="12"/>
  <c r="M149" i="12"/>
</calcChain>
</file>

<file path=xl/comments1.xml><?xml version="1.0" encoding="utf-8"?>
<comments xmlns="http://schemas.openxmlformats.org/spreadsheetml/2006/main">
  <authors>
    <author>Black, Kim</author>
  </authors>
  <commentList>
    <comment ref="F17" authorId="0">
      <text>
        <r>
          <rPr>
            <b/>
            <sz val="8"/>
            <color indexed="81"/>
            <rFont val="Tahoma"/>
            <family val="2"/>
          </rPr>
          <t>Change the date - refer to Substantial Completion Certificate</t>
        </r>
        <r>
          <rPr>
            <sz val="8"/>
            <color indexed="81"/>
            <rFont val="Tahoma"/>
            <family val="2"/>
          </rPr>
          <t xml:space="preserve">
</t>
        </r>
      </text>
    </comment>
  </commentList>
</comments>
</file>

<file path=xl/comments2.xml><?xml version="1.0" encoding="utf-8"?>
<comments xmlns="http://schemas.openxmlformats.org/spreadsheetml/2006/main">
  <authors>
    <author>Kabir, Mahjabeen</author>
  </authors>
  <commentList>
    <comment ref="E14" authorId="0">
      <text>
        <r>
          <rPr>
            <b/>
            <sz val="9"/>
            <color indexed="81"/>
            <rFont val="Tahoma"/>
            <family val="2"/>
          </rPr>
          <t>Kabir, Mahjabeen:</t>
        </r>
        <r>
          <rPr>
            <sz val="9"/>
            <color indexed="81"/>
            <rFont val="Tahoma"/>
            <family val="2"/>
          </rPr>
          <t xml:space="preserve">
</t>
        </r>
        <r>
          <rPr>
            <sz val="14"/>
            <color indexed="81"/>
            <rFont val="Tahoma"/>
            <family val="2"/>
          </rPr>
          <t>This column will be automatically populated from the Contractor's Cert of Actual Cost</t>
        </r>
      </text>
    </comment>
    <comment ref="D79" authorId="0">
      <text>
        <r>
          <rPr>
            <b/>
            <sz val="9"/>
            <color indexed="81"/>
            <rFont val="Tahoma"/>
            <family val="2"/>
          </rPr>
          <t>Kabir, Mahjabeen:</t>
        </r>
        <r>
          <rPr>
            <sz val="9"/>
            <color indexed="81"/>
            <rFont val="Tahoma"/>
            <family val="2"/>
          </rPr>
          <t xml:space="preserve">
</t>
        </r>
        <r>
          <rPr>
            <sz val="14"/>
            <color indexed="81"/>
            <rFont val="Tahoma"/>
            <family val="2"/>
          </rPr>
          <t>Enter the total amount from the Change Order Log in MFaSys.</t>
        </r>
      </text>
    </comment>
    <comment ref="F79" authorId="0">
      <text>
        <r>
          <rPr>
            <b/>
            <sz val="9"/>
            <color indexed="81"/>
            <rFont val="Tahoma"/>
            <family val="2"/>
          </rPr>
          <t>Kabir, Mahjabeen:</t>
        </r>
        <r>
          <rPr>
            <sz val="9"/>
            <color indexed="81"/>
            <rFont val="Tahoma"/>
            <family val="2"/>
          </rPr>
          <t xml:space="preserve">
</t>
        </r>
        <r>
          <rPr>
            <sz val="11"/>
            <color indexed="81"/>
            <rFont val="Tahoma"/>
            <family val="2"/>
          </rPr>
          <t>Enter from Change Order Request in MFaSys.</t>
        </r>
      </text>
    </comment>
    <comment ref="F80" authorId="0">
      <text>
        <r>
          <rPr>
            <b/>
            <sz val="9"/>
            <color indexed="81"/>
            <rFont val="Tahoma"/>
            <family val="2"/>
          </rPr>
          <t>Kabir, Mahjabeen:</t>
        </r>
        <r>
          <rPr>
            <sz val="9"/>
            <color indexed="81"/>
            <rFont val="Tahoma"/>
            <family val="2"/>
          </rPr>
          <t xml:space="preserve">
</t>
        </r>
        <r>
          <rPr>
            <sz val="11"/>
            <color indexed="81"/>
            <rFont val="Tahoma"/>
            <family val="2"/>
          </rPr>
          <t>Enter as a negative number from Change Order Request in MFaSys.</t>
        </r>
      </text>
    </comment>
  </commentList>
</comments>
</file>

<file path=xl/comments3.xml><?xml version="1.0" encoding="utf-8"?>
<comments xmlns="http://schemas.openxmlformats.org/spreadsheetml/2006/main">
  <authors>
    <author>Kabir, Mahjabeen</author>
  </authors>
  <commentList>
    <comment ref="E18" authorId="0">
      <text>
        <r>
          <rPr>
            <b/>
            <sz val="9"/>
            <color indexed="81"/>
            <rFont val="Tahoma"/>
            <family val="2"/>
          </rPr>
          <t>Kabir, Mahjabeen:</t>
        </r>
        <r>
          <rPr>
            <sz val="9"/>
            <color indexed="81"/>
            <rFont val="Tahoma"/>
            <family val="2"/>
          </rPr>
          <t xml:space="preserve">
</t>
        </r>
        <r>
          <rPr>
            <sz val="14"/>
            <color indexed="81"/>
            <rFont val="Tahoma"/>
            <family val="2"/>
          </rPr>
          <t>Override formula if the G.C. contract is a stipulated sum (a/k/a fixed-price contract) to accept the contract amount.</t>
        </r>
      </text>
    </comment>
    <comment ref="E20" authorId="0">
      <text>
        <r>
          <rPr>
            <b/>
            <sz val="9"/>
            <color indexed="81"/>
            <rFont val="Tahoma"/>
            <family val="2"/>
          </rPr>
          <t>Kabir, Mahjabeen:</t>
        </r>
        <r>
          <rPr>
            <sz val="9"/>
            <color indexed="81"/>
            <rFont val="Tahoma"/>
            <family val="2"/>
          </rPr>
          <t xml:space="preserve">
</t>
        </r>
        <r>
          <rPr>
            <sz val="14"/>
            <color indexed="81"/>
            <rFont val="Tahoma"/>
            <family val="2"/>
          </rPr>
          <t>This line item may exceed the original budgeted amount, if the costs were approved by CHFA through the cost certification process and paid from additional owner's equity</t>
        </r>
      </text>
    </comment>
    <comment ref="E62" authorId="0">
      <text>
        <r>
          <rPr>
            <b/>
            <sz val="9"/>
            <color indexed="81"/>
            <rFont val="Tahoma"/>
            <family val="2"/>
          </rPr>
          <t>Kabir, Mahjabeen:</t>
        </r>
        <r>
          <rPr>
            <sz val="9"/>
            <color indexed="81"/>
            <rFont val="Tahoma"/>
            <family val="2"/>
          </rPr>
          <t xml:space="preserve">
</t>
        </r>
        <r>
          <rPr>
            <sz val="14"/>
            <color indexed="81"/>
            <rFont val="Tahoma"/>
            <family val="2"/>
          </rPr>
          <t>Enter developer fee amount from final underwriting</t>
        </r>
      </text>
    </comment>
    <comment ref="E73" authorId="0">
      <text>
        <r>
          <rPr>
            <b/>
            <sz val="9"/>
            <color indexed="81"/>
            <rFont val="Tahoma"/>
            <family val="2"/>
          </rPr>
          <t>Kabir, Mahjabeen:</t>
        </r>
        <r>
          <rPr>
            <sz val="9"/>
            <color indexed="81"/>
            <rFont val="Tahoma"/>
            <family val="2"/>
          </rPr>
          <t xml:space="preserve">
</t>
        </r>
        <r>
          <rPr>
            <sz val="14"/>
            <color indexed="81"/>
            <rFont val="Tahoma"/>
            <family val="2"/>
          </rPr>
          <t>Enter from final underwriting.</t>
        </r>
      </text>
    </comment>
    <comment ref="H85" authorId="0">
      <text>
        <r>
          <rPr>
            <b/>
            <sz val="9"/>
            <color indexed="81"/>
            <rFont val="Tahoma"/>
            <family val="2"/>
          </rPr>
          <t>Kabir, Mahjabeen:</t>
        </r>
        <r>
          <rPr>
            <sz val="9"/>
            <color indexed="81"/>
            <rFont val="Tahoma"/>
            <family val="2"/>
          </rPr>
          <t xml:space="preserve">
</t>
        </r>
        <r>
          <rPr>
            <sz val="14"/>
            <color indexed="81"/>
            <rFont val="Tahoma"/>
            <family val="2"/>
          </rPr>
          <t>If applicable, enter negative #</t>
        </r>
      </text>
    </comment>
    <comment ref="H86" authorId="0">
      <text>
        <r>
          <rPr>
            <b/>
            <sz val="9"/>
            <color indexed="81"/>
            <rFont val="Tahoma"/>
            <family val="2"/>
          </rPr>
          <t>Kabir, Mahjabeen:</t>
        </r>
        <r>
          <rPr>
            <sz val="9"/>
            <color indexed="81"/>
            <rFont val="Tahoma"/>
            <family val="2"/>
          </rPr>
          <t xml:space="preserve">
</t>
        </r>
        <r>
          <rPr>
            <sz val="14"/>
            <color indexed="81"/>
            <rFont val="Tahoma"/>
            <family val="2"/>
          </rPr>
          <t>If applicable, enter negative #</t>
        </r>
      </text>
    </comment>
    <comment ref="H97" authorId="0">
      <text>
        <r>
          <rPr>
            <b/>
            <sz val="9"/>
            <color indexed="81"/>
            <rFont val="Tahoma"/>
            <family val="2"/>
          </rPr>
          <t>Kabir, Mahjabeen:</t>
        </r>
        <r>
          <rPr>
            <sz val="9"/>
            <color indexed="81"/>
            <rFont val="Tahoma"/>
            <family val="2"/>
          </rPr>
          <t xml:space="preserve">
</t>
        </r>
        <r>
          <rPr>
            <sz val="14"/>
            <color indexed="81"/>
            <rFont val="Tahoma"/>
            <family val="2"/>
          </rPr>
          <t>From 42(m) letter (4%) or Carryover Allocation (9%)</t>
        </r>
      </text>
    </comment>
  </commentList>
</comments>
</file>

<file path=xl/comments4.xml><?xml version="1.0" encoding="utf-8"?>
<comments xmlns="http://schemas.openxmlformats.org/spreadsheetml/2006/main">
  <authors>
    <author>Kabir, Mahjabeen</author>
  </authors>
  <commentList>
    <comment ref="E12" authorId="0">
      <text>
        <r>
          <rPr>
            <b/>
            <sz val="9"/>
            <color indexed="81"/>
            <rFont val="Tahoma"/>
            <family val="2"/>
          </rPr>
          <t>Kabir, Mahjabeen:</t>
        </r>
        <r>
          <rPr>
            <sz val="9"/>
            <color indexed="81"/>
            <rFont val="Tahoma"/>
            <family val="2"/>
          </rPr>
          <t xml:space="preserve">
</t>
        </r>
        <r>
          <rPr>
            <sz val="14"/>
            <color indexed="81"/>
            <rFont val="Tahoma"/>
            <family val="2"/>
          </rPr>
          <t>42(m) letter or carryover allocation</t>
        </r>
      </text>
    </comment>
    <comment ref="B22" authorId="0">
      <text>
        <r>
          <rPr>
            <b/>
            <sz val="9"/>
            <color indexed="81"/>
            <rFont val="Tahoma"/>
            <family val="2"/>
          </rPr>
          <t>Kabir, Mahjabeen:</t>
        </r>
        <r>
          <rPr>
            <sz val="9"/>
            <color indexed="81"/>
            <rFont val="Tahoma"/>
            <family val="2"/>
          </rPr>
          <t xml:space="preserve">
</t>
        </r>
        <r>
          <rPr>
            <sz val="14"/>
            <color indexed="81"/>
            <rFont val="Tahoma"/>
            <family val="2"/>
          </rPr>
          <t>Enter from the underwriting model used for the most recent executed Dev. Budget.</t>
        </r>
      </text>
    </comment>
    <comment ref="C22" authorId="0">
      <text>
        <r>
          <rPr>
            <b/>
            <sz val="9"/>
            <color indexed="81"/>
            <rFont val="Tahoma"/>
            <family val="2"/>
          </rPr>
          <t>Kabir, Mahjabeen:</t>
        </r>
        <r>
          <rPr>
            <sz val="9"/>
            <color indexed="81"/>
            <rFont val="Tahoma"/>
            <family val="2"/>
          </rPr>
          <t xml:space="preserve">
</t>
        </r>
        <r>
          <rPr>
            <sz val="14"/>
            <color indexed="81"/>
            <rFont val="Tahoma"/>
            <family val="2"/>
          </rPr>
          <t xml:space="preserve">Enter the CHFA recognized sources from the final underwriting. The eligible basis in the underwriting model must agree with the eligible basis determined in the Recapitulation Sheet.  The AFR in the final underwriting must agree with the AFR reflected in the cost certification.   The final LIHTC equity amount will be reflected on the Summary Page and the LIHTC_Calc worksheets of the underwriting model. </t>
        </r>
      </text>
    </comment>
    <comment ref="C48" authorId="0">
      <text>
        <r>
          <rPr>
            <b/>
            <sz val="9"/>
            <color indexed="81"/>
            <rFont val="Tahoma"/>
            <family val="2"/>
          </rPr>
          <t>Kabir, Mahjabeen:</t>
        </r>
        <r>
          <rPr>
            <sz val="9"/>
            <color indexed="81"/>
            <rFont val="Tahoma"/>
            <family val="2"/>
          </rPr>
          <t xml:space="preserve">
</t>
        </r>
        <r>
          <rPr>
            <sz val="14"/>
            <color indexed="81"/>
            <rFont val="Tahoma"/>
            <family val="2"/>
          </rPr>
          <t>This section will be automatically populated from the Recap. sheet</t>
        </r>
      </text>
    </comment>
    <comment ref="C79" authorId="0">
      <text>
        <r>
          <rPr>
            <b/>
            <sz val="9"/>
            <color indexed="81"/>
            <rFont val="Tahoma"/>
            <family val="2"/>
          </rPr>
          <t>Kabir, Mahjabeen:</t>
        </r>
        <r>
          <rPr>
            <sz val="9"/>
            <color indexed="81"/>
            <rFont val="Tahoma"/>
            <family val="2"/>
          </rPr>
          <t xml:space="preserve">
</t>
        </r>
        <r>
          <rPr>
            <sz val="12"/>
            <color indexed="81"/>
            <rFont val="Tahoma"/>
            <family val="2"/>
          </rPr>
          <t>This is 99.99% of the 100% 8609 credit amount in Cell C81.  Therefore, this amount will be less than Cell C81.</t>
        </r>
      </text>
    </comment>
    <comment ref="C81" authorId="0">
      <text>
        <r>
          <rPr>
            <b/>
            <sz val="9"/>
            <color indexed="81"/>
            <rFont val="Tahoma"/>
            <family val="2"/>
          </rPr>
          <t>Kabir, Mahjabeen:</t>
        </r>
        <r>
          <rPr>
            <sz val="9"/>
            <color indexed="81"/>
            <rFont val="Tahoma"/>
            <family val="2"/>
          </rPr>
          <t xml:space="preserve">
</t>
        </r>
        <r>
          <rPr>
            <sz val="14"/>
            <color indexed="81"/>
            <rFont val="Tahoma"/>
            <family val="2"/>
          </rPr>
          <t>This is 100% of the credit that will be reflected on the Form 8609.</t>
        </r>
      </text>
    </comment>
  </commentList>
</comments>
</file>

<file path=xl/comments5.xml><?xml version="1.0" encoding="utf-8"?>
<comments xmlns="http://schemas.openxmlformats.org/spreadsheetml/2006/main">
  <authors>
    <author>Black, Kim</author>
    <author>Kabir, Mahjabeen</author>
  </authors>
  <commentList>
    <comment ref="A35" authorId="0">
      <text>
        <r>
          <rPr>
            <sz val="12"/>
            <color indexed="81"/>
            <rFont val="Tahoma"/>
            <family val="2"/>
          </rPr>
          <t>3 (b) Total Development Sources: MCC Worksheet CHFA approved final Dev. Budget.</t>
        </r>
      </text>
    </comment>
    <comment ref="F36" authorId="1">
      <text>
        <r>
          <rPr>
            <b/>
            <sz val="9"/>
            <color indexed="81"/>
            <rFont val="Tahoma"/>
            <family val="2"/>
          </rPr>
          <t>Kabir, Mahjabeen:</t>
        </r>
        <r>
          <rPr>
            <sz val="9"/>
            <color indexed="81"/>
            <rFont val="Tahoma"/>
            <family val="2"/>
          </rPr>
          <t xml:space="preserve">
</t>
        </r>
        <r>
          <rPr>
            <sz val="14"/>
            <color indexed="81"/>
            <rFont val="Tahoma"/>
            <family val="2"/>
          </rPr>
          <t>CHFA recognized developer's fee cannot exceed 15% of TDC.  This cell has conditional formatting.  If the the total % exceeds 16%, this cell will be highlighted in Red.</t>
        </r>
      </text>
    </comment>
  </commentList>
</comments>
</file>

<file path=xl/comments6.xml><?xml version="1.0" encoding="utf-8"?>
<comments xmlns="http://schemas.openxmlformats.org/spreadsheetml/2006/main">
  <authors>
    <author>Black, Kim</author>
  </authors>
  <commentList>
    <comment ref="F17" authorId="0">
      <text>
        <r>
          <rPr>
            <b/>
            <sz val="8"/>
            <color indexed="81"/>
            <rFont val="Tahoma"/>
            <family val="2"/>
          </rPr>
          <t>Change the date - refer to Substantial Completion Certificate</t>
        </r>
        <r>
          <rPr>
            <sz val="8"/>
            <color indexed="81"/>
            <rFont val="Tahoma"/>
            <family val="2"/>
          </rPr>
          <t xml:space="preserve">
</t>
        </r>
      </text>
    </comment>
  </commentList>
</comments>
</file>

<file path=xl/comments7.xml><?xml version="1.0" encoding="utf-8"?>
<comments xmlns="http://schemas.openxmlformats.org/spreadsheetml/2006/main">
  <authors>
    <author>Kabir, Mahjabeen</author>
    <author>Black, Kim</author>
  </authors>
  <commentList>
    <comment ref="A3" authorId="0">
      <text>
        <r>
          <rPr>
            <b/>
            <sz val="9"/>
            <color indexed="81"/>
            <rFont val="Tahoma"/>
            <family val="2"/>
          </rPr>
          <t>Kabir, Mahjabeen:</t>
        </r>
        <r>
          <rPr>
            <sz val="9"/>
            <color indexed="81"/>
            <rFont val="Tahoma"/>
            <family val="2"/>
          </rPr>
          <t xml:space="preserve">
</t>
        </r>
        <r>
          <rPr>
            <sz val="16"/>
            <color indexed="81"/>
            <rFont val="Tahoma"/>
            <family val="2"/>
          </rPr>
          <t>When completed, please remove fills from all cells prior to requesting signatures.</t>
        </r>
      </text>
    </comment>
    <comment ref="H60" authorId="0">
      <text>
        <r>
          <rPr>
            <b/>
            <sz val="9"/>
            <color indexed="81"/>
            <rFont val="Tahoma"/>
            <family val="2"/>
          </rPr>
          <t>Kabir, Mahjabeen:</t>
        </r>
        <r>
          <rPr>
            <sz val="9"/>
            <color indexed="81"/>
            <rFont val="Tahoma"/>
            <family val="2"/>
          </rPr>
          <t xml:space="preserve">
</t>
        </r>
        <r>
          <rPr>
            <sz val="16"/>
            <color indexed="81"/>
            <rFont val="Tahoma"/>
            <family val="2"/>
          </rPr>
          <t>If there are any difference reflected in Column F of Part B of the Recapitulation Sheet, please enter the line items and the difference in this section.  These cells will be highlighted in orange.</t>
        </r>
      </text>
    </comment>
    <comment ref="H67" authorId="0">
      <text>
        <r>
          <rPr>
            <b/>
            <sz val="9"/>
            <color indexed="81"/>
            <rFont val="Tahoma"/>
            <family val="2"/>
          </rPr>
          <t>Kabir, Mahjabeen:</t>
        </r>
        <r>
          <rPr>
            <sz val="9"/>
            <color indexed="81"/>
            <rFont val="Tahoma"/>
            <family val="2"/>
          </rPr>
          <t xml:space="preserve">
</t>
        </r>
        <r>
          <rPr>
            <sz val="16"/>
            <color indexed="81"/>
            <rFont val="Tahoma"/>
            <family val="2"/>
          </rPr>
          <t>If there are any difference reflected in Column F of Part A of the Recapitulation Sheet, please enter the line items and the difference in this section.   These cells will be highlighted in orange.</t>
        </r>
      </text>
    </comment>
    <comment ref="H105" authorId="1">
      <text>
        <r>
          <rPr>
            <b/>
            <sz val="12"/>
            <color indexed="81"/>
            <rFont val="Tahoma"/>
            <family val="2"/>
          </rPr>
          <t xml:space="preserve">Actual Final Recognized Amount
</t>
        </r>
      </text>
    </comment>
    <comment ref="H118" authorId="1">
      <text>
        <r>
          <rPr>
            <b/>
            <sz val="12"/>
            <color indexed="81"/>
            <rFont val="Tahoma"/>
            <family val="2"/>
          </rPr>
          <t>Final Recognized Amt.</t>
        </r>
      </text>
    </comment>
    <comment ref="I148" authorId="1">
      <text>
        <r>
          <rPr>
            <b/>
            <sz val="12"/>
            <color indexed="81"/>
            <rFont val="Tahoma"/>
            <family val="2"/>
          </rPr>
          <t>Tax Exempt + CHFA Assumed</t>
        </r>
      </text>
    </comment>
  </commentList>
</comments>
</file>

<file path=xl/comments8.xml><?xml version="1.0" encoding="utf-8"?>
<comments xmlns="http://schemas.openxmlformats.org/spreadsheetml/2006/main">
  <authors>
    <author>Kim Black</author>
    <author>Black, Kim</author>
  </authors>
  <commentList>
    <comment ref="H56" authorId="0">
      <text>
        <r>
          <rPr>
            <b/>
            <sz val="14"/>
            <color indexed="81"/>
            <rFont val="Times New Roman"/>
            <family val="1"/>
          </rPr>
          <t xml:space="preserve">1 - Mortgagor's Total recognized cost - Part A MCWS - E79
</t>
        </r>
      </text>
    </comment>
    <comment ref="H60" authorId="0">
      <text>
        <r>
          <rPr>
            <b/>
            <sz val="14"/>
            <color indexed="81"/>
            <rFont val="Tahoma"/>
            <family val="2"/>
          </rPr>
          <t>2- Each line item with overrun or savings
(MCWS) PART - B</t>
        </r>
      </text>
    </comment>
    <comment ref="H64" authorId="0">
      <text>
        <r>
          <rPr>
            <sz val="12"/>
            <color indexed="81"/>
            <rFont val="Tahoma"/>
            <family val="2"/>
          </rPr>
          <t>3 Total overruns &amp; savings</t>
        </r>
      </text>
    </comment>
    <comment ref="H67" authorId="0">
      <text>
        <r>
          <rPr>
            <sz val="12"/>
            <color indexed="81"/>
            <rFont val="Tahoma"/>
            <family val="2"/>
          </rPr>
          <t xml:space="preserve">Overrun (savings)
PART - A
</t>
        </r>
      </text>
    </comment>
    <comment ref="H100" authorId="1">
      <text>
        <r>
          <rPr>
            <sz val="12"/>
            <color indexed="81"/>
            <rFont val="Tahoma"/>
            <family val="2"/>
          </rPr>
          <t>Actual Final Recognized Amount</t>
        </r>
        <r>
          <rPr>
            <sz val="8"/>
            <color indexed="81"/>
            <rFont val="Tahoma"/>
            <family val="2"/>
          </rPr>
          <t xml:space="preserve">
</t>
        </r>
      </text>
    </comment>
    <comment ref="H113" authorId="1">
      <text>
        <r>
          <rPr>
            <b/>
            <sz val="12"/>
            <color indexed="81"/>
            <rFont val="Tahoma"/>
            <family val="2"/>
          </rPr>
          <t>Final Recognized Amt. - Exhibit G - Column E / Final Uses</t>
        </r>
      </text>
    </comment>
    <comment ref="J138" authorId="1">
      <text>
        <r>
          <rPr>
            <b/>
            <sz val="12"/>
            <color indexed="81"/>
            <rFont val="Tahoma"/>
            <family val="2"/>
          </rPr>
          <t>Tax Exempt + CHFA Assumed</t>
        </r>
      </text>
    </comment>
  </commentList>
</comments>
</file>

<file path=xl/sharedStrings.xml><?xml version="1.0" encoding="utf-8"?>
<sst xmlns="http://schemas.openxmlformats.org/spreadsheetml/2006/main" count="1291" uniqueCount="814">
  <si>
    <t>Total</t>
  </si>
  <si>
    <t xml:space="preserve"> </t>
  </si>
  <si>
    <t>Subtotal</t>
  </si>
  <si>
    <t>TOTAL DEVELOPMENT COST</t>
  </si>
  <si>
    <t>PART A: TOTAL</t>
  </si>
  <si>
    <t>PART B TOTAL</t>
  </si>
  <si>
    <t>TOTAL USES</t>
  </si>
  <si>
    <t>MAXIMUM MORTGAGE LETTER</t>
  </si>
  <si>
    <t>Date</t>
  </si>
  <si>
    <t>A supplemental cost certification, prepared by the Mortgagor on Form 2330SUPP-</t>
  </si>
  <si>
    <t xml:space="preserve">MR07B, must be submitted within 60 days after final closing in order to </t>
  </si>
  <si>
    <t>account for those items of cost on the current certifications which are "to be</t>
  </si>
  <si>
    <t xml:space="preserve">All items approved herein are final and incontestable, except for fraud or </t>
  </si>
  <si>
    <t xml:space="preserve">material misrepresentation on the part of the Mortgagor, as of the date of the </t>
  </si>
  <si>
    <t>Maximum Mortgage</t>
  </si>
  <si>
    <t>CHFA Mortgage</t>
  </si>
  <si>
    <t>ORIGINAL</t>
  </si>
  <si>
    <t>FINAL</t>
  </si>
  <si>
    <t>BUDGET AMT.</t>
  </si>
  <si>
    <t>RECOGNIZED AMT.</t>
  </si>
  <si>
    <t>DIFFERENCE</t>
  </si>
  <si>
    <t xml:space="preserve">   a.  TOTAL USES</t>
  </si>
  <si>
    <t xml:space="preserve">   b.  TOTAL SOURCES:</t>
  </si>
  <si>
    <t>(a)</t>
  </si>
  <si>
    <t>(b)</t>
  </si>
  <si>
    <t>(c)</t>
  </si>
  <si>
    <t>Total Non-equity</t>
  </si>
  <si>
    <t>Sources</t>
  </si>
  <si>
    <t>Total all Sources</t>
  </si>
  <si>
    <t>CONNECTICUT HOUSING FINANCE AUTHORITY</t>
  </si>
  <si>
    <t>BY:</t>
  </si>
  <si>
    <t>Dara K. Kovel</t>
  </si>
  <si>
    <t>DATE:</t>
  </si>
  <si>
    <t>ACKNOWLEDGED &amp; ACCEPTED BY MORTGAGOR</t>
  </si>
  <si>
    <t>ITS:</t>
  </si>
  <si>
    <t>TOTAL SOURCES</t>
  </si>
  <si>
    <t>COMMENTS</t>
  </si>
  <si>
    <t>CHFA Approved Change Orders</t>
  </si>
  <si>
    <t>Market Rate Units</t>
  </si>
  <si>
    <t>AFR</t>
  </si>
  <si>
    <t>Actual Placed-in-Service Date:</t>
  </si>
  <si>
    <t>Address</t>
  </si>
  <si>
    <t>Qualified Basis</t>
  </si>
  <si>
    <t>DIVISION</t>
  </si>
  <si>
    <t>CHFA Permanent</t>
  </si>
  <si>
    <t>Federal Historic Tax Credit Equity</t>
  </si>
  <si>
    <t>State Historic Tax Credit Equity</t>
  </si>
  <si>
    <t>TOTAL</t>
  </si>
  <si>
    <t xml:space="preserve">CONSTRUCTION </t>
  </si>
  <si>
    <t>ARCHITECTURAL &amp; ENGINEERING</t>
  </si>
  <si>
    <t>FINANCE &amp; INTERIM COSTS</t>
  </si>
  <si>
    <t>SOFT COSTS</t>
  </si>
  <si>
    <t>Page 2 of 3</t>
  </si>
  <si>
    <t>Subtotal - 2(b)</t>
  </si>
  <si>
    <t>Page 3 of 3</t>
  </si>
  <si>
    <t xml:space="preserve">    (Inclusive of adjustments for savings)</t>
  </si>
  <si>
    <t>Completed By:</t>
  </si>
  <si>
    <t>Reviewed By:</t>
  </si>
  <si>
    <t>Site Acquisition</t>
  </si>
  <si>
    <t>Tax Opinion &amp; Entity Accounting</t>
  </si>
  <si>
    <t>UNITS</t>
  </si>
  <si>
    <t>S.F.</t>
  </si>
  <si>
    <t>Qualified Units</t>
  </si>
  <si>
    <t>Project Name</t>
  </si>
  <si>
    <t xml:space="preserve">Applicable Fraction </t>
  </si>
  <si>
    <t>Eligible Basis</t>
  </si>
  <si>
    <t>Total Eligible Basis</t>
  </si>
  <si>
    <t>Credit Earned</t>
  </si>
  <si>
    <t>Date:</t>
  </si>
  <si>
    <t>LINE</t>
  </si>
  <si>
    <t>DIV.</t>
  </si>
  <si>
    <t xml:space="preserve"> Environmental</t>
  </si>
  <si>
    <t xml:space="preserve"> Grading &amp; Excavation  </t>
  </si>
  <si>
    <t xml:space="preserve"> Unusual Site Conditions </t>
  </si>
  <si>
    <t xml:space="preserve"> Lawns &amp; Plantings</t>
  </si>
  <si>
    <t xml:space="preserve"> Other Site Work</t>
  </si>
  <si>
    <t xml:space="preserve"> Demolition</t>
  </si>
  <si>
    <t xml:space="preserve"> Concrete</t>
  </si>
  <si>
    <t xml:space="preserve"> Masonry</t>
  </si>
  <si>
    <t xml:space="preserve"> Metals</t>
  </si>
  <si>
    <t xml:space="preserve"> Rough Carpentry</t>
  </si>
  <si>
    <t xml:space="preserve"> Finish Carpentry</t>
  </si>
  <si>
    <t xml:space="preserve"> Moisture Protection</t>
  </si>
  <si>
    <t xml:space="preserve"> Insulation</t>
  </si>
  <si>
    <t xml:space="preserve"> Roofing</t>
  </si>
  <si>
    <t xml:space="preserve"> Doors &amp; Hardware</t>
  </si>
  <si>
    <t xml:space="preserve"> Windows &amp; Glazing</t>
  </si>
  <si>
    <t xml:space="preserve"> Acoustical Tile</t>
  </si>
  <si>
    <t xml:space="preserve"> Drywall</t>
  </si>
  <si>
    <t xml:space="preserve"> Ceramic Tile</t>
  </si>
  <si>
    <t xml:space="preserve"> Painting and Decorating</t>
  </si>
  <si>
    <t xml:space="preserve"> Carpet</t>
  </si>
  <si>
    <t xml:space="preserve"> Unit AC and/or Sleeves</t>
  </si>
  <si>
    <t xml:space="preserve"> Specialties</t>
  </si>
  <si>
    <t xml:space="preserve"> Cabinets &amp; Vanities</t>
  </si>
  <si>
    <t xml:space="preserve"> Appliances</t>
  </si>
  <si>
    <t xml:space="preserve"> Blinds, Shades &amp; Artwork</t>
  </si>
  <si>
    <t xml:space="preserve"> Elevators</t>
  </si>
  <si>
    <t xml:space="preserve"> Plumbing </t>
  </si>
  <si>
    <t xml:space="preserve"> Hydronic Heating</t>
  </si>
  <si>
    <t xml:space="preserve"> HVAC</t>
  </si>
  <si>
    <t xml:space="preserve"> Fire Suppression</t>
  </si>
  <si>
    <t xml:space="preserve"> Electrical (Building Only)</t>
  </si>
  <si>
    <t xml:space="preserve">  Builder's Overhead &amp; Profit</t>
  </si>
  <si>
    <t xml:space="preserve">  Bond Premium</t>
  </si>
  <si>
    <t>TOTAL FOR ALL IMPROVEMENTS</t>
  </si>
  <si>
    <t>SHP Grant</t>
  </si>
  <si>
    <t>HOME Grant</t>
  </si>
  <si>
    <t>EDI Grant</t>
  </si>
  <si>
    <t>Federal LIHTC Net Proceeds</t>
  </si>
  <si>
    <t>Developer / Investor Cash Equity</t>
  </si>
  <si>
    <t>HTCC Proceeds</t>
  </si>
  <si>
    <t>Equity Capital, Grants, Etc.</t>
  </si>
  <si>
    <t>Equity Sub-Total</t>
  </si>
  <si>
    <t>Financing</t>
  </si>
  <si>
    <t>Financing Sub-Total</t>
  </si>
  <si>
    <t>Other:</t>
  </si>
  <si>
    <t>RECOGNIZED LENDING COSTS</t>
  </si>
  <si>
    <t xml:space="preserve"> Testing</t>
  </si>
  <si>
    <t xml:space="preserve"> Site Utilities</t>
  </si>
  <si>
    <t xml:space="preserve"> Paving, Walks &amp; Signs</t>
  </si>
  <si>
    <t xml:space="preserve"> Sheet Metal</t>
  </si>
  <si>
    <t xml:space="preserve"> Siding</t>
  </si>
  <si>
    <t xml:space="preserve"> Wood Flooring</t>
  </si>
  <si>
    <t xml:space="preserve"> Special Equipment (Specify)</t>
  </si>
  <si>
    <t xml:space="preserve"> Special Construction</t>
  </si>
  <si>
    <r>
      <t xml:space="preserve">1. </t>
    </r>
    <r>
      <rPr>
        <b/>
        <i/>
        <sz val="20"/>
        <rFont val="Verdana"/>
        <family val="2"/>
      </rPr>
      <t>CERTIFIED ACTUAL COST OF IMPROVEMENTS</t>
    </r>
    <r>
      <rPr>
        <i/>
        <sz val="20"/>
        <rFont val="Verdana"/>
        <family val="2"/>
      </rPr>
      <t xml:space="preserve">      </t>
    </r>
  </si>
  <si>
    <r>
      <t xml:space="preserve">2. </t>
    </r>
    <r>
      <rPr>
        <b/>
        <i/>
        <sz val="20"/>
        <rFont val="Verdana"/>
        <family val="2"/>
      </rPr>
      <t>OVERRUN OR SAVINGS OUTLINED BELOW</t>
    </r>
    <r>
      <rPr>
        <i/>
        <sz val="20"/>
        <rFont val="Verdana"/>
        <family val="2"/>
      </rPr>
      <t xml:space="preserve"> (see attached worksheet):</t>
    </r>
  </si>
  <si>
    <r>
      <t xml:space="preserve">     a. </t>
    </r>
    <r>
      <rPr>
        <b/>
        <i/>
        <sz val="20"/>
        <rFont val="Verdana"/>
        <family val="2"/>
      </rPr>
      <t>Certified Non-Mortgageable Costs:</t>
    </r>
  </si>
  <si>
    <r>
      <t xml:space="preserve">     b. </t>
    </r>
    <r>
      <rPr>
        <b/>
        <i/>
        <sz val="20"/>
        <rFont val="Verdana"/>
        <family val="2"/>
      </rPr>
      <t>Certified Mortgageable Costs:</t>
    </r>
    <r>
      <rPr>
        <i/>
        <sz val="20"/>
        <rFont val="Verdana"/>
        <family val="2"/>
      </rPr>
      <t xml:space="preserve">               </t>
    </r>
  </si>
  <si>
    <r>
      <t xml:space="preserve">3. </t>
    </r>
    <r>
      <rPr>
        <b/>
        <i/>
        <sz val="20"/>
        <rFont val="Verdana"/>
        <family val="2"/>
      </rPr>
      <t>TOTAL RECOGNIZED LENDING COST</t>
    </r>
  </si>
  <si>
    <r>
      <t xml:space="preserve">4. </t>
    </r>
    <r>
      <rPr>
        <b/>
        <i/>
        <sz val="20"/>
        <rFont val="Verdana"/>
        <family val="2"/>
      </rPr>
      <t>RECOGNIZED NON-MORTGAGEABLE COSTS</t>
    </r>
  </si>
  <si>
    <r>
      <t xml:space="preserve">    (1) </t>
    </r>
    <r>
      <rPr>
        <b/>
        <i/>
        <sz val="20"/>
        <rFont val="Verdana"/>
        <family val="2"/>
      </rPr>
      <t>NON-EQUITY SOURCES</t>
    </r>
    <r>
      <rPr>
        <i/>
        <sz val="20"/>
        <rFont val="Verdana"/>
        <family val="2"/>
      </rPr>
      <t>:</t>
    </r>
  </si>
  <si>
    <r>
      <t xml:space="preserve">    (2) </t>
    </r>
    <r>
      <rPr>
        <b/>
        <i/>
        <sz val="20"/>
        <rFont val="Verdana"/>
        <family val="2"/>
      </rPr>
      <t>EQUITY SOURCES</t>
    </r>
    <r>
      <rPr>
        <i/>
        <sz val="20"/>
        <rFont val="Verdana"/>
        <family val="2"/>
      </rPr>
      <t>:</t>
    </r>
  </si>
  <si>
    <t>A</t>
  </si>
  <si>
    <t>B</t>
  </si>
  <si>
    <t>C</t>
  </si>
  <si>
    <t>D</t>
  </si>
  <si>
    <t>E</t>
  </si>
  <si>
    <t>F</t>
  </si>
  <si>
    <t>G</t>
  </si>
  <si>
    <t>H</t>
  </si>
  <si>
    <t xml:space="preserve">General Requirements </t>
  </si>
  <si>
    <t xml:space="preserve">  Building Permit &amp; Other Fees </t>
  </si>
  <si>
    <t xml:space="preserve">Instructions:  </t>
  </si>
  <si>
    <t>Total Development Cost</t>
  </si>
  <si>
    <t>Capitalized Reserves</t>
  </si>
  <si>
    <t>Entity Organizational and Legal</t>
  </si>
  <si>
    <t>Syndicator Fees / Commissions</t>
  </si>
  <si>
    <t>Equity Bridge Loan Interest</t>
  </si>
  <si>
    <t>ENTITY and SYNDICATION COSTS/OTHER</t>
  </si>
  <si>
    <t>I</t>
  </si>
  <si>
    <t>J</t>
  </si>
  <si>
    <t>Construction Contingency</t>
  </si>
  <si>
    <t>Architect - Design</t>
  </si>
  <si>
    <t>Architect - Contract Administration</t>
  </si>
  <si>
    <t>Engineering</t>
  </si>
  <si>
    <t>Surveys</t>
  </si>
  <si>
    <t>Interest (CHFA)</t>
  </si>
  <si>
    <t>Title Insurance Premiums and Recording Costs</t>
  </si>
  <si>
    <t>Lease-Up and Marketing</t>
  </si>
  <si>
    <t>Environmental Reports and Testing</t>
  </si>
  <si>
    <t>Developer Allowance / Fee</t>
  </si>
  <si>
    <t>Deferred Developer Fee</t>
  </si>
  <si>
    <t>Equity Subtotal</t>
  </si>
  <si>
    <t>Financing Subtotal</t>
  </si>
  <si>
    <t>Total Recognized Uses</t>
  </si>
  <si>
    <t>1.</t>
  </si>
  <si>
    <t>2.</t>
  </si>
  <si>
    <t>3.</t>
  </si>
  <si>
    <t>4.</t>
  </si>
  <si>
    <t xml:space="preserve"> Resilient Flooring</t>
  </si>
  <si>
    <t>Utilities</t>
  </si>
  <si>
    <t>Development Address:</t>
  </si>
  <si>
    <t>Development Name:</t>
  </si>
  <si>
    <t>CHFA Development #:</t>
  </si>
  <si>
    <t>LIHTC #</t>
  </si>
  <si>
    <t>DEVELOPMENT BUDGET LINE ITEMS:</t>
  </si>
  <si>
    <t>PART B. SYNDICATION &amp; OTHER COSTS</t>
  </si>
  <si>
    <t>PART A: DEVELOPMENT COSTS</t>
  </si>
  <si>
    <t>LIHTC #:</t>
  </si>
  <si>
    <t xml:space="preserve">Appraisals / Market Study </t>
  </si>
  <si>
    <t>Less Historic Tax Credit Basis</t>
  </si>
  <si>
    <t>Less Commercial Space Basis</t>
  </si>
  <si>
    <t>SUBTOTAL (DIVISION 2-16)</t>
  </si>
  <si>
    <t>PROJECT SUMMARY TOTAL</t>
  </si>
  <si>
    <t>RECAPITULATION SHEET</t>
  </si>
  <si>
    <t>(LIHTC Cost Certification Review)</t>
  </si>
  <si>
    <t>Anticipated Placed-in-Service Date:</t>
  </si>
  <si>
    <t>LIHTC Placed-in-Service Deadline:</t>
  </si>
  <si>
    <t>(refer to Exhibit 'B')</t>
  </si>
  <si>
    <t>(refer to Exhibit 'D')</t>
  </si>
  <si>
    <t>EXHIBIT 'C' - Cost Savings</t>
  </si>
  <si>
    <t>EXHIBIT 'D' - Adjustment for Savings</t>
  </si>
  <si>
    <t>EXHIBIT 'E' - DECD Certificate</t>
  </si>
  <si>
    <t>Acquisition</t>
  </si>
  <si>
    <t>EXHIBIT 'A' - Contractor's Cost Data Sheet</t>
  </si>
  <si>
    <r>
      <t xml:space="preserve">5. </t>
    </r>
    <r>
      <rPr>
        <b/>
        <i/>
        <sz val="20"/>
        <rFont val="Verdana"/>
        <family val="2"/>
      </rPr>
      <t>TOTAL CHFA RECOGNIZED USES</t>
    </r>
  </si>
  <si>
    <r>
      <t xml:space="preserve">7. </t>
    </r>
    <r>
      <rPr>
        <b/>
        <i/>
        <sz val="20"/>
        <rFont val="Verdana"/>
        <family val="2"/>
      </rPr>
      <t>RECOGNIZED SOURCES &amp; EQUITY INVESTMENT</t>
    </r>
    <r>
      <rPr>
        <i/>
        <sz val="20"/>
        <rFont val="Verdana"/>
        <family val="2"/>
      </rPr>
      <t>:</t>
    </r>
  </si>
  <si>
    <t>The Connecticut Housing Finance Authority ("CHFA"), pursuant to the</t>
  </si>
  <si>
    <t xml:space="preserve">Cost Certification Agreement and Covenant to Comply with </t>
  </si>
  <si>
    <t>certain related determinations as required.  Accordingly, CHFA will</t>
  </si>
  <si>
    <t xml:space="preserve">accept original credit instruments, secured by its mortgages upon the land </t>
  </si>
  <si>
    <t>below.  Approval of the Maximum Mortgage, as stated on Lines 6.b.(1)(a&amp;b),</t>
  </si>
  <si>
    <t>is conditioned upon the following:</t>
  </si>
  <si>
    <t>(d)</t>
  </si>
  <si>
    <t>(e)</t>
  </si>
  <si>
    <t xml:space="preserve">      CHFA #</t>
  </si>
  <si>
    <t>Dear:</t>
  </si>
  <si>
    <r>
      <t xml:space="preserve">8. </t>
    </r>
    <r>
      <rPr>
        <b/>
        <i/>
        <sz val="20"/>
        <rFont val="Verdana"/>
        <family val="2"/>
      </rPr>
      <t>TOTAL CHFA FINAL RECOGNIZED USES</t>
    </r>
  </si>
  <si>
    <r>
      <t xml:space="preserve">9. </t>
    </r>
    <r>
      <rPr>
        <b/>
        <i/>
        <sz val="20"/>
        <rFont val="Verdana"/>
        <family val="2"/>
      </rPr>
      <t>LOAN-TO-VALUE TEST</t>
    </r>
    <r>
      <rPr>
        <i/>
        <sz val="20"/>
        <rFont val="Verdana"/>
        <family val="2"/>
      </rPr>
      <t>:</t>
    </r>
  </si>
  <si>
    <t>Attention:</t>
  </si>
  <si>
    <t>Re:  Property Name</t>
  </si>
  <si>
    <t xml:space="preserve">        Property Address</t>
  </si>
  <si>
    <t xml:space="preserve">        City, State, Zip Code</t>
  </si>
  <si>
    <t>Sincerely,</t>
  </si>
  <si>
    <t>/kmb</t>
  </si>
  <si>
    <t>Attachment</t>
  </si>
  <si>
    <t xml:space="preserve">cc: </t>
  </si>
  <si>
    <t>File/Cost Certification</t>
  </si>
  <si>
    <t>Mortgagor</t>
  </si>
  <si>
    <t>Dear Mr. or Ms.,</t>
  </si>
  <si>
    <t>CHFA has established _______________ as the date of Substantial Completion for the above-referenced project.</t>
  </si>
  <si>
    <t>Mortgage Underwriter</t>
  </si>
  <si>
    <t>Architect/Cost Analyst</t>
  </si>
  <si>
    <t>Vice President - Multifamily Housing</t>
  </si>
  <si>
    <t>Attention: Mr. or Ms.</t>
  </si>
  <si>
    <t>RE: Project Name, City  (the "Development")</t>
  </si>
  <si>
    <t>_____________(the "Mortgagor") and, in reliance thereon, has made</t>
  </si>
  <si>
    <r>
      <t>are as follows</t>
    </r>
    <r>
      <rPr>
        <sz val="20"/>
        <rFont val="Verdana"/>
        <family val="2"/>
      </rPr>
      <t>:</t>
    </r>
  </si>
  <si>
    <t>The Maximum Mortgage and Mortgagor's Equity Investment, as recognized by CHFA,</t>
  </si>
  <si>
    <t>(Prior to Adjustments)</t>
  </si>
  <si>
    <t>Total Equity Sources</t>
  </si>
  <si>
    <t xml:space="preserve">   a. 90% of Line 8.(Statutory Limit)</t>
  </si>
  <si>
    <t xml:space="preserve">   b. 80% of Line 8.(CHFA Procedures Limit)</t>
  </si>
  <si>
    <t>The completed development consists of:</t>
  </si>
  <si>
    <t>Rehabilitated Building(s)</t>
  </si>
  <si>
    <t>Rental Revenue from Operations</t>
  </si>
  <si>
    <t>Sponsor Loan</t>
  </si>
  <si>
    <t>TCAP</t>
  </si>
  <si>
    <t>Costs</t>
  </si>
  <si>
    <t>CHFA RECOGNIZED COSTS</t>
  </si>
  <si>
    <t>Total Construction Costs (Hard Costs) Subtotal</t>
  </si>
  <si>
    <t>Finance and Interim Costs Subtotal</t>
  </si>
  <si>
    <t>Soft Costs - Fees and Expenses Subtotal</t>
  </si>
  <si>
    <t>Lease Up and Marketing</t>
  </si>
  <si>
    <t>Pre-Development Financing Costs</t>
  </si>
  <si>
    <t>Entity and Syndication Costs/Other Subtotal</t>
  </si>
  <si>
    <t xml:space="preserve">Total Recognized Sources </t>
  </si>
  <si>
    <t xml:space="preserve">     c. TOTAL OVERRUN OR SAVINGS (2a + 2B)</t>
  </si>
  <si>
    <t xml:space="preserve">   (Part A Total – from Mortgagor's Cost Data Sheet)</t>
  </si>
  <si>
    <t xml:space="preserve">   (Part B Total – from Mortgagor's Cost Data Sheet)</t>
  </si>
  <si>
    <r>
      <rPr>
        <i/>
        <sz val="20"/>
        <rFont val="Verdana"/>
        <family val="2"/>
      </rPr>
      <t>6.</t>
    </r>
    <r>
      <rPr>
        <b/>
        <i/>
        <sz val="20"/>
        <rFont val="Verdana"/>
        <family val="2"/>
      </rPr>
      <t xml:space="preserve"> FINAL CHFA RECOGNIZED USES</t>
    </r>
  </si>
  <si>
    <t>(After adjustments)</t>
  </si>
  <si>
    <t>EXHIBIT 'B' - Mortgagor's Cost Data Sheet</t>
  </si>
  <si>
    <t xml:space="preserve">____________ (the "Mortgagor") should use the date of Substantial Completion as the cost certification cut-off date; </t>
  </si>
  <si>
    <t>submission as the cut-off date for the accumulation of interest, real estate taxes and insurance costs.  The Mortgagor/LIHTC</t>
  </si>
  <si>
    <t xml:space="preserve">Cost Certification must be submitted to this office no later than 90 days after the date of Substantial Completion.  </t>
  </si>
  <si>
    <t>acknowledged by the Mortgagor at Initial Closing, unless there is a later CHFA-accepted Development Budget amendment.</t>
  </si>
  <si>
    <t xml:space="preserve">If you have any questions, please don't hesitate to contact Kim Black at (860) 571-4271 or via email at </t>
  </si>
  <si>
    <t>Kim.Black@CHFA.org.</t>
  </si>
  <si>
    <t>CHFA LIHTC Tax Credit Fee</t>
  </si>
  <si>
    <t>Tax Credit Applications Fees</t>
  </si>
  <si>
    <t>Pre-Development Financing (Interest) Costs</t>
  </si>
  <si>
    <t>The Connecticut Housing Finance Authority ("CHFA"), and the State of</t>
  </si>
  <si>
    <t>Connecticut Department of Economic and Communitey Development ("DECD")</t>
  </si>
  <si>
    <t xml:space="preserve">pursuant to the Cost Certification Agreement and Covenant to Comply with </t>
  </si>
  <si>
    <t>In the event the Mortgagor/LIHTC Certification does not comply with CHFA's requirements, it will be</t>
  </si>
  <si>
    <t>Allowance for Division 2</t>
  </si>
  <si>
    <t>Allowance for Division 16</t>
  </si>
  <si>
    <t>Allowance for Division 15</t>
  </si>
  <si>
    <t>Allowance for Division 14</t>
  </si>
  <si>
    <t>Allowance for Division 13</t>
  </si>
  <si>
    <t>Allowance for Division 12</t>
  </si>
  <si>
    <t>Allowance for Division 11</t>
  </si>
  <si>
    <t>Allowance for Division 10</t>
  </si>
  <si>
    <t>Allowance for Division 9</t>
  </si>
  <si>
    <t>Allowance for Division 8</t>
  </si>
  <si>
    <t>Allowance for Division 7</t>
  </si>
  <si>
    <t>Allowance for Division 6</t>
  </si>
  <si>
    <t>Allowance for Division 5</t>
  </si>
  <si>
    <t>Allowance for Division 4</t>
  </si>
  <si>
    <t>Allowance for Division 3</t>
  </si>
  <si>
    <t>Connecticut Housing Finance Authority ("CHFA") has not received the</t>
  </si>
  <si>
    <t>Letter, please deliver to CHFA (to the attention of Ms. Kim Black) the required</t>
  </si>
  <si>
    <t>Should the Mortgagor have any questions regarding this requirement, please contact</t>
  </si>
  <si>
    <t>Nancy I. O'Brien, Administrator</t>
  </si>
  <si>
    <t>Multifamily Housing Development Programs</t>
  </si>
  <si>
    <t>NIO/kmb</t>
  </si>
  <si>
    <t>c:  Underwriter</t>
  </si>
  <si>
    <t xml:space="preserve">     J. Landau</t>
  </si>
  <si>
    <t xml:space="preserve">     K. Black</t>
  </si>
  <si>
    <t>(the "Mortgagor") was to complete and submit per the loan documents.</t>
  </si>
  <si>
    <t>Notwithstanding the timeframe for submission specified in the Maximum Mortgage</t>
  </si>
  <si>
    <t>Ms. Kim Black at (860) 571-4271 or via email at kim.black@chfa.org.</t>
  </si>
  <si>
    <t>Sincerely yours,</t>
  </si>
  <si>
    <t>capital deposits until this Certification is received by our office.</t>
  </si>
  <si>
    <t xml:space="preserve">        City, State, Zip Code (the "Development")</t>
  </si>
  <si>
    <t xml:space="preserve">The Development's final closing occurred on (date of final closing).  To date, the </t>
  </si>
  <si>
    <t>Supplemental Cost Certification which (name of mortgagor)</t>
  </si>
  <si>
    <t xml:space="preserve">Pursuant to CHFA Procedures, there can be no release of any portion of the working </t>
  </si>
  <si>
    <t>Supplemental Cost Certification for the Development, using the enclosed form.</t>
  </si>
  <si>
    <t xml:space="preserve">In accordance with the LIHTC Procedures, developments consisting of more than ten units must submit a </t>
  </si>
  <si>
    <t>cost certification accompanied by a certified public accountant's report in accordance with Section 1.42(a)(5)</t>
  </si>
  <si>
    <t>All cost certifications be accompanied by the following information:</t>
  </si>
  <si>
    <t>1) Final Certificate(s) of Occupancy</t>
  </si>
  <si>
    <t>2) Documentation of financing, i.e., executed copies of final Mortgage Notes and/or Mortgage Deeds</t>
  </si>
  <si>
    <t xml:space="preserve">    and limited partnership agreement</t>
  </si>
  <si>
    <t>quarterly reports.  If you have any questions regarding the submission of the cost certification, you may</t>
  </si>
  <si>
    <t>contact Andrew Cominelli at (860) 571-4296.</t>
  </si>
  <si>
    <t>of the Treasury Regulations.  A cost certifcation must be completed for the entire development with a</t>
  </si>
  <si>
    <t>summary of buildings (attached). In addition, all cost certifications must be accompanied by a  "General</t>
  </si>
  <si>
    <t>report.</t>
  </si>
  <si>
    <t>Our records indicate that the above referenced project has reached 90% completion.</t>
  </si>
  <si>
    <t>Contractor's Cost Certification" in a form acceptable to the authority, including a certified public accountants</t>
  </si>
  <si>
    <t>however, you may use any date which falls between that date and the date of the Mortgagor /LIHTC Cost Certification</t>
  </si>
  <si>
    <t>line items exactly as shown in the enclosed workbook.  CHFA's certification line items will follow the Development Budget</t>
  </si>
  <si>
    <r>
      <rPr>
        <b/>
        <sz val="14"/>
        <rFont val="Times New Roman"/>
        <family val="1"/>
      </rPr>
      <t>returned to the Mortgagor.</t>
    </r>
    <r>
      <rPr>
        <sz val="14"/>
        <rFont val="Times New Roman"/>
        <family val="1"/>
      </rPr>
      <t xml:space="preserve">  For more detailed instructions, refer to the Cost Certification Preparation Guidelines</t>
    </r>
  </si>
  <si>
    <t>(attached).</t>
  </si>
  <si>
    <t>The Allocation Form(s) 8609 will be issued upon the final cost certification review and gap analysis, as prepared by CHFA.</t>
  </si>
  <si>
    <t>Tax Credit Officer</t>
  </si>
  <si>
    <t>Sheila G. Stone</t>
  </si>
  <si>
    <t xml:space="preserve">OWNER: </t>
  </si>
  <si>
    <t xml:space="preserve">OWNER MAILING ADDRESS: </t>
  </si>
  <si>
    <t xml:space="preserve">PROJECT NAME: </t>
  </si>
  <si>
    <t>CHFA MORTGAGE NO.</t>
  </si>
  <si>
    <t xml:space="preserve">ADDRESS OF PROJECT:   </t>
  </si>
  <si>
    <t xml:space="preserve">NUMBER OF BUILDINGS:  </t>
  </si>
  <si>
    <t xml:space="preserve">TYPE OF CONSTRUCTION: </t>
  </si>
  <si>
    <t xml:space="preserve">PLACED IN SERVICE DATE: </t>
  </si>
  <si>
    <t>(i.e. stick built, modular, etc.)</t>
  </si>
  <si>
    <t>I.  BUILDING AND RENTAL DESCRIPTION</t>
  </si>
  <si>
    <t>Net</t>
  </si>
  <si>
    <t>No. of</t>
  </si>
  <si>
    <t>Size in Sq.</t>
  </si>
  <si>
    <t>Residential</t>
  </si>
  <si>
    <t>Gross</t>
  </si>
  <si>
    <t>Utility</t>
  </si>
  <si>
    <t>Net Tenant</t>
  </si>
  <si>
    <t>Units</t>
  </si>
  <si>
    <t>Sq. Ft.</t>
  </si>
  <si>
    <t>Tenant Rent</t>
  </si>
  <si>
    <t>Rent</t>
  </si>
  <si>
    <t xml:space="preserve">  1-Bedroom</t>
  </si>
  <si>
    <t xml:space="preserve">  2-Bedroom</t>
  </si>
  <si>
    <t xml:space="preserve">  3-Bedroom</t>
  </si>
  <si>
    <t xml:space="preserve">  Total</t>
  </si>
  <si>
    <t xml:space="preserve">Type of rent subsidies, if applicable:       </t>
  </si>
  <si>
    <t xml:space="preserve">    COMMERCIAL SPACE USAGE:</t>
  </si>
  <si>
    <t>Gross Sq. Ft.</t>
  </si>
  <si>
    <t>Net Sq. Ft.</t>
  </si>
  <si>
    <t xml:space="preserve">    Net Annual Income from Commercial Space:</t>
  </si>
  <si>
    <t>$</t>
  </si>
  <si>
    <t>II.  CERTIFICATION OF COSTS</t>
  </si>
  <si>
    <t>ACTUAL COSTS</t>
  </si>
  <si>
    <t>4% Credit</t>
  </si>
  <si>
    <t>1.  Construction</t>
  </si>
  <si>
    <t xml:space="preserve">       Subtotal</t>
  </si>
  <si>
    <t>2.  Contingency</t>
  </si>
  <si>
    <t>3.  Architectural and Engineering Fees</t>
  </si>
  <si>
    <t xml:space="preserve">       Subtotal:</t>
  </si>
  <si>
    <t>4.  Finance and Interim Costs</t>
  </si>
  <si>
    <t>XXXXXXXXXXXX</t>
  </si>
  <si>
    <t>5.  Soft Costs - Fees &amp; Expenses</t>
  </si>
  <si>
    <t xml:space="preserve">        Subtotal</t>
  </si>
  <si>
    <t>*  Not to include any legal fees associated with the syndication.</t>
  </si>
  <si>
    <t>II.  CERTIFICATION OF COSTS (CONT.)</t>
  </si>
  <si>
    <t>Total Construction Costs</t>
  </si>
  <si>
    <t xml:space="preserve">  6. Developer's Fees    </t>
  </si>
  <si>
    <t xml:space="preserve">  8. Site Acquisition</t>
  </si>
  <si>
    <t>XXXXXXXXXXX</t>
  </si>
  <si>
    <t xml:space="preserve">  9. Capitalized Reserves</t>
  </si>
  <si>
    <t xml:space="preserve">        TOTAL REPLACEMENT COSTS</t>
  </si>
  <si>
    <t>10. Entity and Syndication Costs</t>
  </si>
  <si>
    <t>11. Total Uses</t>
  </si>
  <si>
    <t xml:space="preserve"> III. CALCULATING THE ELIGIBLE BASIS</t>
  </si>
  <si>
    <t>Less Portion of federal grant used to finance</t>
  </si>
  <si>
    <t>Less:  amount of non-qualified nonrecourse finance</t>
  </si>
  <si>
    <t>Less nonqualifying units of higher quality</t>
  </si>
  <si>
    <t>Less nonqualifying excess portion of higher</t>
  </si>
  <si>
    <t xml:space="preserve">  quality units </t>
  </si>
  <si>
    <t>Less Historic Tax Credit</t>
  </si>
  <si>
    <t>Less Commercial Space</t>
  </si>
  <si>
    <t xml:space="preserve">     qualified.  Qualified nonrecourse financing means any financing with respect to any property if: (1) such property is acquired by the</t>
  </si>
  <si>
    <t xml:space="preserve">     taxpayer from a person who is not a related person (as defined in Section 49(a)(1)(D)(iv) of the code); (ii) the amount of nonrecourse</t>
  </si>
  <si>
    <t xml:space="preserve">     financing with respect to such property does not exceed 80% of the credit base of such property, and (iii) such financing is borrowed</t>
  </si>
  <si>
    <t xml:space="preserve">     from a qualified person or represents a loan from or guaranteed to any federal state or local government instrumentality thereof.</t>
  </si>
  <si>
    <t xml:space="preserve">     entire "tax credit value" of the non-low income units is deducted in computing the credits.  See page 7 for determination</t>
  </si>
  <si>
    <t xml:space="preserve">     formula with higher quality.</t>
  </si>
  <si>
    <t xml:space="preserve">     If the "Average Quality Standard" of the low income unites is not significantly lower than that for non-low income units then those</t>
  </si>
  <si>
    <t xml:space="preserve">    This provision does not apply to acquisition basis in accordance with the Code.</t>
  </si>
  <si>
    <t>units</t>
  </si>
  <si>
    <t>* Use the percentage rate prescribed by the Treasury for the month that your building was placed in service unless you made an election</t>
  </si>
  <si>
    <t xml:space="preserve">   funds where the interest rate on the loan or obligation is less than the prevailing treasury interest rates) or tax-exempt financing provided</t>
  </si>
  <si>
    <t xml:space="preserve">   by state or local governments are eligible for the 30% annual credit.</t>
  </si>
  <si>
    <t>V.  USES OF FUNDS:</t>
  </si>
  <si>
    <t xml:space="preserve">         (TOTAL DEVELOPMENT COST) (II, 11 - page 3)</t>
  </si>
  <si>
    <t xml:space="preserve">         Other</t>
  </si>
  <si>
    <t xml:space="preserve">         Grant</t>
  </si>
  <si>
    <t xml:space="preserve">         CHFA</t>
  </si>
  <si>
    <t xml:space="preserve">         Tax Credit</t>
  </si>
  <si>
    <t xml:space="preserve">         Proceeds</t>
  </si>
  <si>
    <t xml:space="preserve">         Total</t>
  </si>
  <si>
    <t xml:space="preserve">         (discount rate basis:</t>
  </si>
  <si>
    <t>%</t>
  </si>
  <si>
    <t>1)  DOCUMENTATION OF FINANCING, i.e., COPIES OF MORTGAGE NOTES AND/OR MORTGAGE DEEDS.</t>
  </si>
  <si>
    <t xml:space="preserve">2)  DOCUMENTATION OF THE SYNDICATION AGREEMENT, i.e., FUNDING AGREEMENT OF OTHER </t>
  </si>
  <si>
    <t>3)  A COPY OF THE CERTIFICATE(S) OF OCCUPANCY.</t>
  </si>
  <si>
    <t>To the best of my (our) knowledge and belief, no information contained in this Form is in any way false or incorrect, and the information</t>
  </si>
  <si>
    <t>Duly Authorized</t>
  </si>
  <si>
    <t>STATE OF__________________________</t>
  </si>
  <si>
    <t>COUNTY OF________________________</t>
  </si>
  <si>
    <t>SS:  ____________________________</t>
  </si>
  <si>
    <t>Notary Public</t>
  </si>
  <si>
    <t>My commission expires:_______________</t>
  </si>
  <si>
    <t>Nonqualifying Units</t>
  </si>
  <si>
    <t>Nonqualifying units of higher quality is based on the "average quality standard" which is measured by costs per square foot.  If the</t>
  </si>
  <si>
    <t>greater than 15%, then the entire cost of the non-low income unit is excluded from eligible basis.  Please use the following formula:</t>
  </si>
  <si>
    <t>Square foot cost of non-low income unit</t>
  </si>
  <si>
    <t>NONE</t>
  </si>
  <si>
    <t>Difference (line 1 minus 2)</t>
  </si>
  <si>
    <t>Percentage (line 3   line 1)</t>
  </si>
  <si>
    <t xml:space="preserve">  If line 4 is greater than 15%, then do</t>
  </si>
  <si>
    <t xml:space="preserve">  following computation:</t>
  </si>
  <si>
    <t>A.</t>
  </si>
  <si>
    <t>Total costs per nonqualifying non-low income unit</t>
  </si>
  <si>
    <t>B.</t>
  </si>
  <si>
    <t>Multiplied by number of non-low income units</t>
  </si>
  <si>
    <t xml:space="preserve">  with the differential</t>
  </si>
  <si>
    <t>C.</t>
  </si>
  <si>
    <t>Total cost to be deducted from eligible basis</t>
  </si>
  <si>
    <t xml:space="preserve">  (line A x line B).</t>
  </si>
  <si>
    <t>Nonqualifying Excess Portion of Higher Quality Units</t>
  </si>
  <si>
    <t>representing the differential amount are excluded from the eligible basis, if the owner elects to do this.</t>
  </si>
  <si>
    <t>Total square foot cost non-low income unit</t>
  </si>
  <si>
    <t>which is equal or less than 15% differential</t>
  </si>
  <si>
    <t>REHAB - NEW CONSTRUCTION CREDITS</t>
  </si>
  <si>
    <t>Project Name:</t>
  </si>
  <si>
    <t>TOTAL:</t>
  </si>
  <si>
    <t>Square Footage</t>
  </si>
  <si>
    <t xml:space="preserve">       The Utility Allowance is subtracted from the gross tenant rent to arrive at the net tenant rent.</t>
  </si>
  <si>
    <t>qualifying costs.  List grants:  NRC, City HOME, City Lead</t>
  </si>
  <si>
    <t xml:space="preserve">  7. Predevelopment Financing (interest) Costs</t>
  </si>
  <si>
    <t>Placed in Service Date</t>
  </si>
  <si>
    <t>summary of buildings attached. In addition, all cost certifications must be accompanied by a  "General</t>
  </si>
  <si>
    <t>As long as there are no changes to the sources and uses for the develoment, it is no longer necessary to submit</t>
  </si>
  <si>
    <t xml:space="preserve">  </t>
  </si>
  <si>
    <t xml:space="preserve">                     (Mortgagor)</t>
  </si>
  <si>
    <t>To:</t>
  </si>
  <si>
    <t>Contractor:</t>
  </si>
  <si>
    <t>Name of Development</t>
  </si>
  <si>
    <t>Location</t>
  </si>
  <si>
    <t xml:space="preserve">under date of and it is understood and agreed by the undersigned that this Certificate is to be submitted by you                                       </t>
  </si>
  <si>
    <t>to the Authority in order to induce the Authority to proceed to final closing.</t>
  </si>
  <si>
    <t xml:space="preserve">The actual cost incurred in the completion of construction under the above Construction Contract and accepted </t>
  </si>
  <si>
    <t xml:space="preserve">construction changes exclusive of all kickbacks, rebates and discounts received in connection with the </t>
  </si>
  <si>
    <t xml:space="preserve">construction of the project is itemized below. </t>
  </si>
  <si>
    <t>DIVISION / TRADE ITEM</t>
  </si>
  <si>
    <t>PAID IN CASH</t>
  </si>
  <si>
    <t>Note:</t>
  </si>
  <si>
    <t xml:space="preserve">If additional space is required for these or other items, append rider thereto, with references and initial. </t>
  </si>
  <si>
    <t>When more than one Subcontractor is performing a trade item, the attached worksheet must be</t>
  </si>
  <si>
    <t>completed giving the information indicated.</t>
  </si>
  <si>
    <t>ITEMIZED BREAKDOWN</t>
  </si>
  <si>
    <t xml:space="preserve">                            GENERAL REQUIREMENTS                                      </t>
  </si>
  <si>
    <t xml:space="preserve">                                  ( Project Overhead)</t>
  </si>
  <si>
    <t>OTHER FEES</t>
  </si>
  <si>
    <t>ITEM</t>
  </si>
  <si>
    <t>Supervision</t>
  </si>
  <si>
    <t xml:space="preserve">                                     </t>
  </si>
  <si>
    <t xml:space="preserve">           $                     </t>
  </si>
  <si>
    <t xml:space="preserve">Field Engineering </t>
  </si>
  <si>
    <t>Field Office Expense</t>
  </si>
  <si>
    <t xml:space="preserve">                                      </t>
  </si>
  <si>
    <t xml:space="preserve">           $                      </t>
  </si>
  <si>
    <t>Temporary Facilities</t>
  </si>
  <si>
    <t xml:space="preserve">                               </t>
  </si>
  <si>
    <t>Temporary Utilities</t>
  </si>
  <si>
    <t xml:space="preserve">           $                       </t>
  </si>
  <si>
    <t>Cleaning &amp; Rubbish Removal</t>
  </si>
  <si>
    <t xml:space="preserve">Watchmen Wages (Security) </t>
  </si>
  <si>
    <t xml:space="preserve">           $                    </t>
  </si>
  <si>
    <t xml:space="preserve">      $</t>
  </si>
  <si>
    <t xml:space="preserve">     </t>
  </si>
  <si>
    <t xml:space="preserve">           </t>
  </si>
  <si>
    <t xml:space="preserve">TOTAL FOR </t>
  </si>
  <si>
    <t xml:space="preserve">GENERAL REQUIREMENTS </t>
  </si>
  <si>
    <t>To be paid in cash</t>
  </si>
  <si>
    <t>within 45 days after</t>
  </si>
  <si>
    <t>Paid in Cash</t>
  </si>
  <si>
    <t>final endorsement</t>
  </si>
  <si>
    <t xml:space="preserve">      Total</t>
  </si>
  <si>
    <t>Miscellaneous Materials &amp; Labor</t>
  </si>
  <si>
    <t xml:space="preserve">$                 </t>
  </si>
  <si>
    <t xml:space="preserve">$                         </t>
  </si>
  <si>
    <t xml:space="preserve">  (Not included in Contracts)</t>
  </si>
  <si>
    <t xml:space="preserve">* Total purchases of materials and cost of labor amounting to less than $1,000.00 may be included as a lump sum under </t>
  </si>
  <si>
    <t xml:space="preserve">   miscellaneous materials and labor. Costs exceeding this amount for materials and labor must be allocated to the trade item </t>
  </si>
  <si>
    <t xml:space="preserve">Total costs for General Requirements, other Fees, Miscellaneous Materials and Miscellaneous labor are to be </t>
  </si>
  <si>
    <t>transferred to the appropriate line item on the reverse side.</t>
  </si>
  <si>
    <t xml:space="preserve">All amounts shown have been reduced to give effect to the amount(s) of any kickbacks, rebates, adjustments, discounts or any </t>
  </si>
  <si>
    <t xml:space="preserve">other devices which had the effect of reducing the actual cost, and all amounts above as "To Be Paid In Cash" will be so paid </t>
  </si>
  <si>
    <t>within 45 days after Final Closing.</t>
  </si>
  <si>
    <t xml:space="preserve">  under which they were expended on CHFA Project Cost Summary and Cost Certification worksheets A, B and C.   </t>
  </si>
  <si>
    <r>
      <t>Ft.</t>
    </r>
    <r>
      <rPr>
        <sz val="12"/>
        <rFont val="Symbol"/>
        <family val="1"/>
        <charset val="2"/>
      </rPr>
      <t>¨</t>
    </r>
  </si>
  <si>
    <r>
      <t>Allowance</t>
    </r>
    <r>
      <rPr>
        <sz val="12"/>
        <rFont val="Super Symbols"/>
      </rPr>
      <t>.</t>
    </r>
  </si>
  <si>
    <r>
      <t xml:space="preserve">     </t>
    </r>
    <r>
      <rPr>
        <b/>
        <sz val="12"/>
        <rFont val="Times New Roman"/>
        <family val="1"/>
      </rPr>
      <t>B. Market Residential Rental Units:</t>
    </r>
  </si>
  <si>
    <r>
      <t xml:space="preserve">  </t>
    </r>
    <r>
      <rPr>
        <sz val="12"/>
        <rFont val="Symbol"/>
        <family val="1"/>
        <charset val="2"/>
      </rPr>
      <t xml:space="preserve">¨   </t>
    </r>
    <r>
      <rPr>
        <sz val="12"/>
        <rFont val="Times New Roman"/>
        <family val="1"/>
      </rPr>
      <t>If you have multiple sizes in a unit type please calculate the average.</t>
    </r>
  </si>
  <si>
    <r>
      <t xml:space="preserve">    </t>
    </r>
    <r>
      <rPr>
        <b/>
        <sz val="12"/>
        <rFont val="Times New Roman"/>
        <family val="1"/>
      </rPr>
      <t>C. Commercial Space:</t>
    </r>
  </si>
  <si>
    <t xml:space="preserve">        Subtotal†</t>
  </si>
  <si>
    <r>
      <t xml:space="preserve">Multiplied by 130%, if applicable (see footnote </t>
    </r>
    <r>
      <rPr>
        <vertAlign val="superscript"/>
        <sz val="12"/>
        <rFont val="Times New Roman"/>
        <family val="1"/>
      </rPr>
      <t>2</t>
    </r>
    <r>
      <rPr>
        <sz val="12"/>
        <rFont val="Times New Roman"/>
        <family val="1"/>
      </rPr>
      <t xml:space="preserve"> )</t>
    </r>
  </si>
  <si>
    <r>
      <t xml:space="preserve">         </t>
    </r>
    <r>
      <rPr>
        <b/>
        <sz val="12"/>
        <rFont val="Times New Roman"/>
        <family val="1"/>
      </rPr>
      <t>SOURCES OF FUNDS:  Identify sources and whether grants or loans, if loans, identify rates and terms.</t>
    </r>
  </si>
  <si>
    <r>
      <t xml:space="preserve">THE FOLLOWING DOCUMENTATION </t>
    </r>
    <r>
      <rPr>
        <b/>
        <u/>
        <sz val="12"/>
        <rFont val="Times New Roman"/>
        <family val="1"/>
      </rPr>
      <t>MUST</t>
    </r>
    <r>
      <rPr>
        <sz val="12"/>
        <rFont val="Times New Roman"/>
        <family val="1"/>
      </rPr>
      <t xml:space="preserve">  ACCOMPANY THIS COST CERTIFICATION:</t>
    </r>
  </si>
  <si>
    <t>Adjusted Qualified Basis</t>
  </si>
  <si>
    <t>SUBTOTAL (LINES 57 &amp; 58)</t>
  </si>
  <si>
    <t>SUBTOTAL (LINES 59 &amp; 60)</t>
  </si>
  <si>
    <t>CHFA External Legal Counsel</t>
  </si>
  <si>
    <t>CHFA Loan Origination and Commitment Fee @</t>
  </si>
  <si>
    <t>Interest - Bridge Loan @</t>
  </si>
  <si>
    <t>Fees - Bridge Loan @</t>
  </si>
  <si>
    <t>Real Estate Taxes/Pilots</t>
  </si>
  <si>
    <t>Insurance</t>
  </si>
  <si>
    <t>Negative Arbitrage on Bonds</t>
  </si>
  <si>
    <t>Credit Enhancement Premium</t>
  </si>
  <si>
    <t xml:space="preserve">Cost Certifications  </t>
  </si>
  <si>
    <t>Pre-development Financing (interest) Costs</t>
  </si>
  <si>
    <t>CHFA Tax Credit Fee</t>
  </si>
  <si>
    <t>Tax Credit Application Fees (LIHTC-HTCC-Historic)</t>
  </si>
  <si>
    <t>Site &amp; Improvements</t>
  </si>
  <si>
    <t>General Requirements</t>
  </si>
  <si>
    <t>Overhead and Profit</t>
  </si>
  <si>
    <t>Building Permits and Other Development Fees</t>
  </si>
  <si>
    <t>Site Acquisition - Land</t>
  </si>
  <si>
    <t>Site Acquisition - Existing Structures</t>
  </si>
  <si>
    <t>TAX CREDIT GAP ANALYSIS</t>
  </si>
  <si>
    <t>Mortgagor's-LIHTC Cost Certification</t>
  </si>
  <si>
    <t>SS:  ________________________________</t>
  </si>
  <si>
    <t>My commission expires:_______________________</t>
  </si>
  <si>
    <t>CHFA Development</t>
  </si>
  <si>
    <t>TAX PAYER IDENTIFICATION NUMBER (LP/ LLC):</t>
  </si>
  <si>
    <t>Totals from Line 36, page 3</t>
  </si>
  <si>
    <t>paid within 45 days after final closing."</t>
  </si>
  <si>
    <t>C.G.S. Section 8-253a(6) executed in connection with the financing for</t>
  </si>
  <si>
    <t>the Development, has reviewed the Statement of Actual Cost submitted by</t>
  </si>
  <si>
    <t>and property included in the Development, in an amount not to exceed</t>
  </si>
  <si>
    <t>that set forth as the "Final Recognized Amount" on Lines 6.b.(1)(a&amp;b)</t>
  </si>
  <si>
    <t>final closing of the mortgages.</t>
  </si>
  <si>
    <t xml:space="preserve">paid within 45 days after final closing." </t>
  </si>
  <si>
    <t xml:space="preserve">Other: </t>
  </si>
  <si>
    <t>Approved By: Assistant Director, Multifamily Housing</t>
  </si>
  <si>
    <t xml:space="preserve">        Please refer to Sec. 42(d)(2) as to whether or not acquisition costs can be included in eligible basis.</t>
  </si>
  <si>
    <t xml:space="preserve">  †    Any costs not subject to depreciation are not includable in eligible basis.</t>
  </si>
  <si>
    <t xml:space="preserve">     costs representing the differential amount are excluded from basis.  See page 7 for determination formula.</t>
  </si>
  <si>
    <t xml:space="preserve">     If the "Average Quality Standard" of the low-income units is significantly lower than that for non-low income units, then the</t>
  </si>
  <si>
    <t xml:space="preserve">     Nonqualified nonrecourse financing means any nonrecourse financing (as defined in Section 49 (a)(1)(D)(iii) of the code that is not</t>
  </si>
  <si>
    <r>
      <t>2</t>
    </r>
    <r>
      <rPr>
        <sz val="9"/>
        <rFont val="Times New Roman"/>
        <family val="1"/>
      </rPr>
      <t>Please Note:  The 130% is relevant to projects in a HUD designated difficult development and/or qualified census tract area.</t>
    </r>
  </si>
  <si>
    <t xml:space="preserve">   to the contrary in your Carryover Allocation Agreement.  All projects that benefit from a federal subsidy (a loan or obligation of federal</t>
  </si>
  <si>
    <t>contained within is truly descriptive of the project and or property for which the Low-Income Housing Tax Credits are being applied.</t>
  </si>
  <si>
    <t>differential between the square foot cost for any non-low income unit and the average square foot cost for all low-income units is</t>
  </si>
  <si>
    <t>Utility Company</t>
  </si>
  <si>
    <t>Total Basis</t>
  </si>
  <si>
    <t>Connecticut Housing Finance Authority</t>
  </si>
  <si>
    <t>Name/Title:</t>
  </si>
  <si>
    <t xml:space="preserve">Signature of General Contractor </t>
  </si>
  <si>
    <t>Addendum to Mortgagor's LIHTC Cost Certification</t>
  </si>
  <si>
    <t>Owner</t>
  </si>
  <si>
    <t>GENERAL CONTRACTOR'S CERTIFICATE OF ACTUAL COST</t>
  </si>
  <si>
    <t>Less CHFA Approved Owner Change Orders</t>
  </si>
  <si>
    <t>TOTAL CHFA APPROVED DISBURSED AMOUNTS</t>
  </si>
  <si>
    <t xml:space="preserve">TOTAL CHFA RECOGNIZED COST </t>
  </si>
  <si>
    <t>Maximum Possible Credit Award</t>
  </si>
  <si>
    <t>Rehabilitation</t>
  </si>
  <si>
    <t>CHFA RECOGNIZED SOURCES</t>
  </si>
  <si>
    <t>TOTAL COST OVERRUN/(SAVINGS)</t>
  </si>
  <si>
    <t>CHFA APPROVED DEVELOPMENT BUDGET AMOUNTS as of DATE</t>
  </si>
  <si>
    <t>FINAL CHFA RECOGNIZED AMOUNT</t>
  </si>
  <si>
    <t xml:space="preserve">  4-Bedroom</t>
  </si>
  <si>
    <t>Capital Needs Assessment</t>
  </si>
  <si>
    <t>Other: CHFA Environmental Fee</t>
  </si>
  <si>
    <t>CHFA Sub Loan</t>
  </si>
  <si>
    <t>HUD Loan</t>
  </si>
  <si>
    <t>Allocation Date:</t>
  </si>
  <si>
    <t>(lesser of Gap Analysis, Maximum Possible Credit Award, or Original Credit Awarded)</t>
  </si>
  <si>
    <t>Initial LIHTC Equity Amount</t>
  </si>
  <si>
    <t>Term in Years</t>
  </si>
  <si>
    <t>New Annual Credit Amount</t>
  </si>
  <si>
    <t>CHFA RECOGNIZED USES</t>
  </si>
  <si>
    <t>CHFA ADJUSTMENTS</t>
  </si>
  <si>
    <t>(1)</t>
  </si>
  <si>
    <t>(3)</t>
  </si>
  <si>
    <t>ADJUSTMENT(S) for COST OVERRUN/(SAVINGS)</t>
  </si>
  <si>
    <t>Net overall savings shall be applied in order set forth below to the extent permitted by applicable federal and/or state law.</t>
  </si>
  <si>
    <t xml:space="preserve">   (Part A, Column E Total – from Recapitulation Sheet)</t>
  </si>
  <si>
    <t xml:space="preserve">   (Part B, Column E Total – from Recapitulation Sheet)</t>
  </si>
  <si>
    <t>1</t>
  </si>
  <si>
    <t>2</t>
  </si>
  <si>
    <t>3</t>
  </si>
  <si>
    <t>4</t>
  </si>
  <si>
    <t>5</t>
  </si>
  <si>
    <t>6</t>
  </si>
  <si>
    <t>7</t>
  </si>
  <si>
    <t>8</t>
  </si>
  <si>
    <t>9</t>
  </si>
  <si>
    <t>10</t>
  </si>
  <si>
    <t>11</t>
  </si>
  <si>
    <t>12</t>
  </si>
  <si>
    <t>13</t>
  </si>
  <si>
    <t>14</t>
  </si>
  <si>
    <t>15</t>
  </si>
  <si>
    <t>16</t>
  </si>
  <si>
    <t>EXHIBIT 'B' - Recapitulation Sheet</t>
  </si>
  <si>
    <t>EXHIBIT 'C' - Adjustments for Overrun/(Savings)</t>
  </si>
  <si>
    <t>Total Non-equity Sources</t>
  </si>
  <si>
    <t>Architectural and Engineering Subtotal</t>
  </si>
  <si>
    <t>Dev. Fee % Check</t>
  </si>
  <si>
    <t>SAVINGS ALLOC. NOTE</t>
  </si>
  <si>
    <t>8609 Credit @ 100% (from Gap Analysis)</t>
  </si>
  <si>
    <t>TOTAL CHFA RECOG.  CONST. CONTINGENCY (Net of Owner's Change Orders)</t>
  </si>
  <si>
    <t>Excess/(Gap)</t>
  </si>
  <si>
    <t>(f)</t>
  </si>
  <si>
    <t>(g)</t>
  </si>
  <si>
    <t>Final CHFA Recognized Annual 9% Credit Allocation</t>
  </si>
  <si>
    <t xml:space="preserve">(lesser of Gap Analysis or Maximum Possible Credit Award) </t>
  </si>
  <si>
    <t>Original Annual Credit:</t>
  </si>
  <si>
    <t>Original 10-Year Credit:</t>
  </si>
  <si>
    <t>Final CHFA Recognized Annual 4% Credit Allocation</t>
  </si>
  <si>
    <t>LTV</t>
  </si>
  <si>
    <t>CHFA APPROVED SOURCES</t>
  </si>
  <si>
    <t>(2)</t>
  </si>
  <si>
    <t>CONTRACTOR'S CERTIFICATION AMOUNT</t>
  </si>
  <si>
    <t>CHFA APPROVED DEV. BUDGET AMOUNTS MM/DD/YY</t>
  </si>
  <si>
    <t>MORTGAGOR'S-LIHTC COST CERTIFIED COSTS</t>
  </si>
  <si>
    <t>DIFFERENCE         E LESS C</t>
  </si>
  <si>
    <t>SUBTOTAL</t>
  </si>
  <si>
    <t xml:space="preserve"> NAME OF SUBCONTRACTOR OR PAYEE</t>
  </si>
  <si>
    <t>TO BE PAID IN CASH</t>
  </si>
  <si>
    <t>Column E, F, and G will be automatically populated.</t>
  </si>
  <si>
    <t>Columns D will be completed by CHFA staff.</t>
  </si>
  <si>
    <t>Investor Ownership %</t>
  </si>
  <si>
    <t>Tax Credit Price</t>
  </si>
  <si>
    <t>Tax Credit Price:</t>
  </si>
  <si>
    <t>Tax Credit Equity:</t>
  </si>
  <si>
    <t>New Tax Credit Equity</t>
  </si>
  <si>
    <t>CHFA APPROVED PROJECT COST SUMMARY</t>
  </si>
  <si>
    <t>GENERAL CONTRACTOR'S COST DATA SHEET</t>
  </si>
  <si>
    <t>To Whom It May Concern:</t>
  </si>
  <si>
    <t xml:space="preserve">This Certificate is made pursuant to the provisions of the Construction Contract, entered into by and between             </t>
  </si>
  <si>
    <t>Kim Black, Multifamily Development Officer III</t>
  </si>
  <si>
    <t>of the Treasury Regulations.  A cost certification must be completed for the entire development with a</t>
  </si>
  <si>
    <t>Submission of the Mortgagor/LIHTC Cost Certification must follow the CHFA Mortgagor/LIHTC Certification form</t>
  </si>
  <si>
    <t xml:space="preserve">     AGREEMENT SETTING FOR THE  PARAMETERS OF THE DEAL.</t>
  </si>
  <si>
    <t>1.      If a surplus of funds exists due to an overall cost savings, CHFA will first reduce the deferred developer fee.</t>
  </si>
  <si>
    <t xml:space="preserve">2.      After the reduction of the deferred developer fee, CHFA will utilize the lower of the gap analysis, maximum possible tax credit amount, or original tax credit award amount.  </t>
  </si>
  <si>
    <t>1.      Any excess syndication proceeds to the multifamily rental housing development above the amount reflected in the development budget approved at the time of initial closing shall be applied, as determined by CHFA, one hundred percent (100%) to benefit the multifamily rental housing development or to CHFA and/or any governmental agency to reduce the principal amounts of their respective mortgage loans as their interests may appear.</t>
  </si>
  <si>
    <t>LIHTC Equity Increase / (Reduction)</t>
  </si>
  <si>
    <t>Final Recognized LIHTC Equity Amount</t>
  </si>
  <si>
    <t>SUPPLEMENTAL COST CERTIFICATION</t>
  </si>
  <si>
    <t>999 West Street</t>
  </si>
  <si>
    <t>Rocky Hill, CT 06067-4005</t>
  </si>
  <si>
    <t>CHFA No.:</t>
  </si>
  <si>
    <t>Development Name :</t>
  </si>
  <si>
    <t>City/Town :</t>
  </si>
  <si>
    <t>This Supplemental Cost Certification is made pursuant to the condition listed on the Authority’s approved Maximum Mortgage Letter dated ____________________.</t>
  </si>
  <si>
    <t>False statements made herein are punishable under the penalty for false statement as set forth in Connecticut General Statures Section 53a-157b.</t>
  </si>
  <si>
    <t>Signature</t>
  </si>
  <si>
    <t>Title</t>
  </si>
  <si>
    <t xml:space="preserve">Mortgagor's Name </t>
  </si>
  <si>
    <t>General Contractor's Name</t>
  </si>
  <si>
    <t>70% NPV - 9% or</t>
  </si>
  <si>
    <t>30% NPV - 4%</t>
  </si>
  <si>
    <t>Existing Building</t>
  </si>
  <si>
    <t xml:space="preserve">New / Rehab </t>
  </si>
  <si>
    <t>Bond Basis</t>
  </si>
  <si>
    <t>XXXXXXXXXXXXX</t>
  </si>
  <si>
    <t>50% Test Calculation</t>
  </si>
  <si>
    <t>Bond Amount</t>
  </si>
  <si>
    <t>Aggregate Basis</t>
  </si>
  <si>
    <t xml:space="preserve">% of the project’s aggregate basis financed by volume cap Tax-Exempt Bonds </t>
  </si>
  <si>
    <t>2.  Total market residential units (From I. B)</t>
  </si>
  <si>
    <t>3.  Total residential units (Lines 1 + 2)</t>
  </si>
  <si>
    <t>4.  Total low-income residential floor space (From I. A)</t>
  </si>
  <si>
    <t>5.  Total market residential floor space (From I. B)</t>
  </si>
  <si>
    <t>6.  Total residential square footage (Lines 4 + 5)</t>
  </si>
  <si>
    <t>IV. CALCULATING THE APPLICABLE FRACTION</t>
  </si>
  <si>
    <t>V.  CALCULATING THE QUALIFIED BASIS</t>
  </si>
  <si>
    <t>VI.  THRESHOLD TEST FOR REHAB CREDIT</t>
  </si>
  <si>
    <t>VII.  CALCULATING THE HOUSING CREDIT DOLLAR AMOUNTS</t>
  </si>
  <si>
    <t>2.  Eligible basis New Construction/Rehab (page 4)</t>
  </si>
  <si>
    <t>3.  Eligible basis Acquisition (page 4) (if applicable)</t>
  </si>
  <si>
    <t>4.  Qualified basis New Construction/Rehab (line 1 times line 2)</t>
  </si>
  <si>
    <t>5.  Qualified basis Acquisition (line 1 times line 3)</t>
  </si>
  <si>
    <t>In order to perform this test, project the number of units and square footage to be occupied by low-income individuals</t>
  </si>
  <si>
    <t>at the end of the first taxable year in which the credit is claimed.</t>
  </si>
  <si>
    <t>7.  Threshold test for Rehab credit:  Line 6 divided by Line 1.</t>
  </si>
  <si>
    <t>2.  Amount of Low-Income Occupied Square Footage:</t>
  </si>
  <si>
    <t>1.  Number of Qualified Units:</t>
  </si>
  <si>
    <t>5.  Applicable Fraction: (lesser of Line 3 or 4)</t>
  </si>
  <si>
    <t>6.  Qualified Basis for Rehab Credit, (pg. 4) times line 5</t>
  </si>
  <si>
    <t>1.  Applicable fraction (IV. Line 9)</t>
  </si>
  <si>
    <t>9.  Applicable Fraction (lesser of Line 7 or Line 8):</t>
  </si>
  <si>
    <t xml:space="preserve">7.  Applicable Fraction (units): </t>
  </si>
  <si>
    <t>3.  Applicable Fraction (units): Line 1 divided by total number of residential units</t>
  </si>
  <si>
    <t>4.  Applicable Fraction (square foot):  Line 2 divided by total number if residential units</t>
  </si>
  <si>
    <t>8.  Applicable Fraction (square foot)</t>
  </si>
  <si>
    <t>1.  Qualified basis for New Construction/Rehab (Section IV, Line 4)</t>
  </si>
  <si>
    <t>2.  Qualified basis for Acquisition (Section IV, Line 5)</t>
  </si>
  <si>
    <t>CHFA #</t>
  </si>
  <si>
    <t>CHFA NO:</t>
  </si>
  <si>
    <t>Number of Bldg.</t>
  </si>
  <si>
    <t>Number of Units</t>
  </si>
  <si>
    <t>Basis Boost (if applicable)</t>
  </si>
  <si>
    <t>Applicable Fraction</t>
  </si>
  <si>
    <t xml:space="preserve">Tax Credit Percentage </t>
  </si>
  <si>
    <t>Credit Per Bldg. %</t>
  </si>
  <si>
    <t>Building I.D. Number</t>
  </si>
  <si>
    <t>SUBTOTAL:</t>
  </si>
  <si>
    <t>Annual Credit Allocation per CHFA</t>
  </si>
  <si>
    <r>
      <t xml:space="preserve">     </t>
    </r>
    <r>
      <rPr>
        <b/>
        <sz val="12"/>
        <rFont val="Times New Roman"/>
        <family val="1"/>
      </rPr>
      <t>A. Qualified Residential Rental Units:</t>
    </r>
  </si>
  <si>
    <t>If the differential between the square foot cost for all qualified units in a building is not more than 15 percent, then only costs</t>
  </si>
  <si>
    <t xml:space="preserve">This amount must be at least equal to the greater of $3,000 per qualified unit or not less than 10% of the adjusted basis of the building </t>
  </si>
  <si>
    <t>1.  Total qualified residential units (From I.A)</t>
  </si>
  <si>
    <t>Average square foot cost of qualified unit</t>
  </si>
  <si>
    <t xml:space="preserve">  0-Bedroom</t>
  </si>
  <si>
    <t>Bond Premium/ L.O.C. Cost</t>
  </si>
  <si>
    <t xml:space="preserve">Other:  </t>
  </si>
  <si>
    <t>Other: Owner Change Orders</t>
  </si>
  <si>
    <t>Architect Fee-Design</t>
  </si>
  <si>
    <t>Architect Fee-Supervision</t>
  </si>
  <si>
    <t>Engineering Fees</t>
  </si>
  <si>
    <t>CHFA Perm Loan Orig./Commit Fee</t>
  </si>
  <si>
    <t>Interest - Bridge Loan</t>
  </si>
  <si>
    <t>Fees - Bridge Loan</t>
  </si>
  <si>
    <t>CHFA Construction Observation</t>
  </si>
  <si>
    <t>Legal Counsel - Real Estate*</t>
  </si>
  <si>
    <t>Appraisal/Market Study</t>
  </si>
  <si>
    <t>Lease-Up &amp; Marketing</t>
  </si>
  <si>
    <t>Cost Certification [CHFA/LIHTC Required]</t>
  </si>
  <si>
    <t>Soft Cost Contingency</t>
  </si>
  <si>
    <t>Land†</t>
  </si>
  <si>
    <t>Existing Structures,</t>
  </si>
  <si>
    <t>Entity Organizational and Legal†</t>
  </si>
  <si>
    <t>Syndication Fees/ Commissions†</t>
  </si>
  <si>
    <t>Equity Bridge Loan Interest and Fees†</t>
  </si>
  <si>
    <t>Tax Opinion and Entity Accounting†</t>
  </si>
  <si>
    <t>CHFA Tax Credit Fee†</t>
  </si>
  <si>
    <t>CHFA LIHTC Fee or Fed. Historic Credit app †</t>
  </si>
  <si>
    <t>TAX CREDIT ELIGIBLE BASIS</t>
  </si>
  <si>
    <t>CHFA RECOGNIZED 70% NPV - 9% OR                            30% NPV - 4% (NEW/REHAB) BASIS</t>
  </si>
  <si>
    <t>70% NPV - 9% OR                            30% NPV - 4% (NEW/REHAB) CERTIFIED BASIS</t>
  </si>
  <si>
    <t>30% NPV - EXISTING BLDG. ACQUISITION CERTIFIED BASIS</t>
  </si>
  <si>
    <t>CHFA RECOGNIZED 30% NPV - EXISTING BLDG. ACQUISITION BASIS</t>
  </si>
  <si>
    <t>City Note</t>
  </si>
  <si>
    <t>Replacement Reserves</t>
  </si>
  <si>
    <t>CHFA USE ONLY</t>
  </si>
  <si>
    <t>Annual Credit Amount Per Building</t>
  </si>
  <si>
    <t xml:space="preserve">Annual Credit Amount Per Building </t>
  </si>
  <si>
    <t>Qualified Basis for 8609</t>
  </si>
  <si>
    <t>CHFA RECOGNIZED COST</t>
  </si>
  <si>
    <t>Stipulated Sum</t>
  </si>
  <si>
    <t>Guaranteed Maximum Price</t>
  </si>
  <si>
    <t>Type of G. C. Contract (select one)</t>
  </si>
  <si>
    <t>(F LESS E)</t>
  </si>
  <si>
    <t>Other: Owner's Change Order</t>
  </si>
  <si>
    <t>Construction Contract Subtotal</t>
  </si>
  <si>
    <t>CONTINGENCY</t>
  </si>
  <si>
    <t>Qualified Census Tract / Difficult to Develop Area (Yes or No)</t>
  </si>
  <si>
    <t>Yes</t>
  </si>
  <si>
    <t>No</t>
  </si>
  <si>
    <t>5.  Applicable percentage rate for Acquisition*</t>
  </si>
  <si>
    <t>6.  Month and year of applicable percentage rate for Acquisition</t>
  </si>
  <si>
    <t>3.  Applicable percentage rate for New Construction / Rehab*</t>
  </si>
  <si>
    <t>4.  Month and year of applicable percentage rate for New Construction / Rehab</t>
  </si>
  <si>
    <t>7.  Credit amount for New Construction/Rehab (Line 1 times Line 3)</t>
  </si>
  <si>
    <t>8.  Credit amount for Acquisition (Line 2 times Line 4)</t>
  </si>
  <si>
    <t>9.  Total amount of annual credit (Line 5 + Line 6)</t>
  </si>
  <si>
    <t>10. 10-year credit (Line 7 times 10)</t>
  </si>
  <si>
    <t>11.  Equity price</t>
  </si>
  <si>
    <t>12. Estimated LIHTC Net Proceeds</t>
  </si>
  <si>
    <t>QCT / DDA (Select Yes or No)</t>
  </si>
  <si>
    <t>QCT / DDA Increment</t>
  </si>
  <si>
    <t>Total Qualified Basis</t>
  </si>
  <si>
    <t>Other: Architect Reimbursables</t>
  </si>
  <si>
    <t>Tax Opinion and Entity Accounting</t>
  </si>
  <si>
    <t>Adjusted Eligible Basis</t>
  </si>
  <si>
    <t>Original Annual Credit Allocation</t>
  </si>
  <si>
    <t>Increase/(Decrease) in Annual Allocation</t>
  </si>
  <si>
    <t>Maximum Possible Annual Credit Allocation</t>
  </si>
  <si>
    <t>Prepared By: Mortgage Underwriter</t>
  </si>
  <si>
    <t xml:space="preserve">Approved By: Assistant Director, Multifamily </t>
  </si>
  <si>
    <t xml:space="preserve">Rehab Credit per CHFA </t>
  </si>
  <si>
    <t>ACQUISITION CREDITS</t>
  </si>
  <si>
    <t>Acq. Credit per CHFA</t>
  </si>
  <si>
    <t>N/A</t>
  </si>
  <si>
    <t>DOH Funds</t>
  </si>
  <si>
    <t>This Supplemental Cost Certification shall serve as verification that all outstanding payables at the time of Final Closing (as listed on the Certification of Owner), with the exception of the deferred developer fee, if any, have been paid by the Mortgagor and/or the Contractor (as applicable) and that no further amounts are due and owing to any creditors regarding the construction of the above Development.</t>
  </si>
  <si>
    <t>17</t>
  </si>
  <si>
    <t>18</t>
  </si>
  <si>
    <t>19</t>
  </si>
  <si>
    <t>20</t>
  </si>
  <si>
    <t>21</t>
  </si>
  <si>
    <t xml:space="preserve">Completed By:  </t>
  </si>
  <si>
    <t xml:space="preserve">Approved By: </t>
  </si>
  <si>
    <t>Architect</t>
  </si>
  <si>
    <t>Column C is to be manually entered by CHFA staff</t>
  </si>
  <si>
    <t xml:space="preserve">Completed by: </t>
  </si>
  <si>
    <t>Underwriter</t>
  </si>
  <si>
    <t>Reviewed by:</t>
  </si>
  <si>
    <t>Assistant Director - Multifamily</t>
  </si>
  <si>
    <t>Interim Deputy Managing Director for Multifamily Programs</t>
  </si>
  <si>
    <t>Approved by: Nancy I'Obrien</t>
  </si>
  <si>
    <t xml:space="preserve">Assistant Director - Multifamily </t>
  </si>
  <si>
    <t>Completed By: Underwriter</t>
  </si>
  <si>
    <t xml:space="preserve">Completed by: Underwriter </t>
  </si>
  <si>
    <t>Approved by: Assistant Director, Multifamily</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</si>
</sst>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409]mmmm\ d\,\ yyyy;@"/>
    <numFmt numFmtId="167" formatCode="0_);\(0\)"/>
    <numFmt numFmtId="168" formatCode="_(&quot;$&quot;* #,##0.000_);_(&quot;$&quot;* \(#,##0.000\);_(&quot;$&quot;* &quot;-&quot;??_);_(@_)"/>
    <numFmt numFmtId="169" formatCode="&quot;$&quot;#,##0.00"/>
    <numFmt numFmtId="170" formatCode="0.0%"/>
    <numFmt numFmtId="171" formatCode="_(* #,##0.000_);_(* \(#,##0.000\);_(* &quot;-&quot;_);_(@_)"/>
    <numFmt numFmtId="172" formatCode="&quot;$&quot;#,##0"/>
    <numFmt numFmtId="173" formatCode="&quot;$&quot;#,##0.000"/>
    <numFmt numFmtId="174" formatCode="[$-409]d\-mmm\-yy;@"/>
    <numFmt numFmtId="175" formatCode="_(&quot;$&quot;* #,##0_);_(&quot;$&quot;* \(#,##0\);_(&quot;$&quot;* &quot;-&quot;???_);_(@_)"/>
    <numFmt numFmtId="176" formatCode="mm/dd/yy;@"/>
    <numFmt numFmtId="177" formatCode="[$-409]mmm\-yy;@"/>
  </numFmts>
  <fonts count="87">
    <font>
      <sz val="12"/>
      <name val="Arial"/>
    </font>
    <font>
      <sz val="10"/>
      <name val="Arial"/>
      <family val="2"/>
    </font>
    <font>
      <sz val="8"/>
      <color indexed="81"/>
      <name val="Tahoma"/>
      <family val="2"/>
    </font>
    <font>
      <b/>
      <sz val="8"/>
      <color indexed="81"/>
      <name val="Tahoma"/>
      <family val="2"/>
    </font>
    <font>
      <sz val="12"/>
      <color indexed="81"/>
      <name val="Tahoma"/>
      <family val="2"/>
    </font>
    <font>
      <b/>
      <sz val="14"/>
      <color indexed="81"/>
      <name val="Tahoma"/>
      <family val="2"/>
    </font>
    <font>
      <b/>
      <sz val="12"/>
      <color indexed="81"/>
      <name val="Tahoma"/>
      <family val="2"/>
    </font>
    <font>
      <b/>
      <sz val="14"/>
      <name val="Verdana"/>
      <family val="2"/>
    </font>
    <font>
      <sz val="14"/>
      <name val="Verdana"/>
      <family val="2"/>
    </font>
    <font>
      <b/>
      <sz val="18"/>
      <name val="Verdana"/>
      <family val="2"/>
    </font>
    <font>
      <sz val="11"/>
      <name val="Verdana"/>
      <family val="2"/>
    </font>
    <font>
      <sz val="18"/>
      <name val="Verdana"/>
      <family val="2"/>
    </font>
    <font>
      <sz val="16"/>
      <name val="Verdana"/>
      <family val="2"/>
    </font>
    <font>
      <sz val="8"/>
      <name val="Arial"/>
      <family val="2"/>
    </font>
    <font>
      <sz val="14"/>
      <color indexed="81"/>
      <name val="Tahoma"/>
      <family val="2"/>
    </font>
    <font>
      <b/>
      <u/>
      <sz val="14"/>
      <name val="Verdana"/>
      <family val="2"/>
    </font>
    <font>
      <i/>
      <sz val="14"/>
      <name val="Verdana"/>
      <family val="2"/>
    </font>
    <font>
      <b/>
      <sz val="12"/>
      <name val="Verdana"/>
      <family val="2"/>
    </font>
    <font>
      <sz val="12"/>
      <name val="Verdana"/>
      <family val="2"/>
    </font>
    <font>
      <sz val="24"/>
      <name val="Verdana"/>
      <family val="2"/>
    </font>
    <font>
      <u/>
      <sz val="14"/>
      <name val="Verdana"/>
      <family val="2"/>
    </font>
    <font>
      <u val="singleAccounting"/>
      <sz val="14"/>
      <name val="Verdana"/>
      <family val="2"/>
    </font>
    <font>
      <b/>
      <sz val="20"/>
      <name val="Verdana"/>
      <family val="2"/>
    </font>
    <font>
      <sz val="10"/>
      <name val="Verdana"/>
      <family val="2"/>
    </font>
    <font>
      <b/>
      <sz val="10"/>
      <name val="Verdana"/>
      <family val="2"/>
    </font>
    <font>
      <b/>
      <i/>
      <sz val="36"/>
      <name val="Verdana"/>
      <family val="2"/>
    </font>
    <font>
      <b/>
      <i/>
      <sz val="14.5"/>
      <name val="Verdana"/>
      <family val="2"/>
    </font>
    <font>
      <i/>
      <sz val="24"/>
      <name val="Verdana"/>
      <family val="2"/>
    </font>
    <font>
      <i/>
      <sz val="20"/>
      <name val="Verdana"/>
      <family val="2"/>
    </font>
    <font>
      <sz val="20"/>
      <name val="Verdana"/>
      <family val="2"/>
    </font>
    <font>
      <b/>
      <i/>
      <sz val="20"/>
      <name val="Verdana"/>
      <family val="2"/>
    </font>
    <font>
      <i/>
      <sz val="16"/>
      <name val="Verdana"/>
      <family val="2"/>
    </font>
    <font>
      <i/>
      <sz val="18"/>
      <name val="Verdana"/>
      <family val="2"/>
    </font>
    <font>
      <u/>
      <sz val="18"/>
      <name val="Verdana"/>
      <family val="2"/>
    </font>
    <font>
      <i/>
      <u/>
      <sz val="18"/>
      <name val="Verdana"/>
      <family val="2"/>
    </font>
    <font>
      <sz val="14"/>
      <color indexed="10"/>
      <name val="Verdana"/>
      <family val="2"/>
    </font>
    <font>
      <sz val="8"/>
      <name val="Arial"/>
      <family val="2"/>
    </font>
    <font>
      <b/>
      <sz val="16"/>
      <name val="Verdana"/>
      <family val="2"/>
    </font>
    <font>
      <sz val="11"/>
      <name val="Century Gothic"/>
      <family val="2"/>
    </font>
    <font>
      <sz val="22"/>
      <name val="Century Gothic"/>
      <family val="2"/>
    </font>
    <font>
      <sz val="18"/>
      <name val="Century Gothic"/>
      <family val="2"/>
    </font>
    <font>
      <sz val="10"/>
      <name val="Century Gothic"/>
      <family val="2"/>
    </font>
    <font>
      <u/>
      <sz val="12"/>
      <color theme="10"/>
      <name val="Arial"/>
      <family val="2"/>
    </font>
    <font>
      <b/>
      <sz val="14"/>
      <color indexed="81"/>
      <name val="Times New Roman"/>
      <family val="1"/>
    </font>
    <font>
      <sz val="13"/>
      <name val="Times New Roman"/>
      <family val="1"/>
    </font>
    <font>
      <sz val="10"/>
      <name val="Times New Roman"/>
      <family val="1"/>
    </font>
    <font>
      <sz val="13"/>
      <color rgb="FFFF0000"/>
      <name val="Times New Roman"/>
      <family val="1"/>
    </font>
    <font>
      <sz val="14"/>
      <name val="Times New Roman"/>
      <family val="1"/>
    </font>
    <font>
      <sz val="14"/>
      <color rgb="FFFF0000"/>
      <name val="Times New Roman"/>
      <family val="1"/>
    </font>
    <font>
      <b/>
      <sz val="14"/>
      <name val="Times New Roman"/>
      <family val="1"/>
    </font>
    <font>
      <sz val="12"/>
      <name val="Arial"/>
      <family val="2"/>
    </font>
    <font>
      <sz val="12"/>
      <name val="Century Gothic"/>
      <family val="2"/>
    </font>
    <font>
      <sz val="12"/>
      <color rgb="FFFF0000"/>
      <name val="Century Gothic"/>
      <family val="2"/>
    </font>
    <font>
      <b/>
      <sz val="10"/>
      <name val="Times New Roman"/>
      <family val="1"/>
    </font>
    <font>
      <b/>
      <sz val="9"/>
      <name val="Times New Roman"/>
      <family val="1"/>
    </font>
    <font>
      <sz val="9"/>
      <name val="Times New Roman"/>
      <family val="1"/>
    </font>
    <font>
      <vertAlign val="superscript"/>
      <sz val="9"/>
      <name val="Times New Roman"/>
      <family val="1"/>
    </font>
    <font>
      <b/>
      <sz val="12"/>
      <name val="Times New Roman"/>
      <family val="1"/>
    </font>
    <font>
      <sz val="12"/>
      <name val="Times New Roman"/>
      <family val="1"/>
    </font>
    <font>
      <sz val="14"/>
      <name val="Arial"/>
      <family val="2"/>
    </font>
    <font>
      <vertAlign val="superscript"/>
      <sz val="12"/>
      <name val="Times New Roman"/>
      <family val="1"/>
    </font>
    <font>
      <sz val="12"/>
      <name val="Symbol"/>
      <family val="1"/>
      <charset val="2"/>
    </font>
    <font>
      <sz val="12"/>
      <name val="Super Symbols"/>
    </font>
    <font>
      <b/>
      <sz val="14"/>
      <name val="Arial"/>
      <family val="2"/>
    </font>
    <font>
      <b/>
      <u/>
      <sz val="12"/>
      <name val="Times New Roman"/>
      <family val="1"/>
    </font>
    <font>
      <b/>
      <i/>
      <sz val="12"/>
      <name val="Arial"/>
      <family val="2"/>
    </font>
    <font>
      <sz val="9"/>
      <name val="Verdana"/>
      <family val="2"/>
    </font>
    <font>
      <b/>
      <u/>
      <sz val="18"/>
      <name val="Verdana"/>
      <family val="2"/>
    </font>
    <font>
      <sz val="16"/>
      <name val="Century Gothic"/>
      <family val="2"/>
    </font>
    <font>
      <b/>
      <sz val="22"/>
      <name val="Verdana"/>
      <family val="2"/>
    </font>
    <font>
      <sz val="22"/>
      <name val="Verdana"/>
      <family val="2"/>
    </font>
    <font>
      <sz val="14"/>
      <name val="Century Gothic"/>
      <family val="2"/>
    </font>
    <font>
      <sz val="9"/>
      <color indexed="81"/>
      <name val="Tahoma"/>
      <family val="2"/>
    </font>
    <font>
      <u/>
      <sz val="12"/>
      <name val="Verdana"/>
      <family val="2"/>
    </font>
    <font>
      <sz val="16"/>
      <name val="Times New Roman"/>
      <family val="1"/>
    </font>
    <font>
      <b/>
      <sz val="9"/>
      <color indexed="81"/>
      <name val="Tahoma"/>
      <family val="2"/>
    </font>
    <font>
      <sz val="16"/>
      <color indexed="81"/>
      <name val="Tahoma"/>
      <family val="2"/>
    </font>
    <font>
      <b/>
      <sz val="12"/>
      <name val="Arial"/>
      <family val="2"/>
    </font>
    <font>
      <sz val="12"/>
      <name val="Arial Narrow"/>
      <family val="2"/>
    </font>
    <font>
      <b/>
      <sz val="12"/>
      <name val="Arial Narrow"/>
      <family val="2"/>
    </font>
    <font>
      <b/>
      <sz val="11"/>
      <name val="Times New Roman"/>
      <family val="1"/>
    </font>
    <font>
      <sz val="12"/>
      <color theme="4"/>
      <name val="Arial"/>
      <family val="2"/>
    </font>
    <font>
      <b/>
      <sz val="12"/>
      <color theme="1"/>
      <name val="Arial"/>
      <family val="2"/>
    </font>
    <font>
      <b/>
      <sz val="12"/>
      <color theme="4"/>
      <name val="Arial"/>
      <family val="2"/>
    </font>
    <font>
      <b/>
      <sz val="20"/>
      <color theme="1"/>
      <name val="Arial"/>
      <family val="2"/>
    </font>
    <font>
      <sz val="11"/>
      <color indexed="81"/>
      <name val="Tahoma"/>
      <family val="2"/>
    </font>
    <font>
      <b/>
      <i/>
      <sz val="18"/>
      <name val="Verdana"/>
      <family val="2"/>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6" tint="0.79998168889431442"/>
        <bgColor indexed="64"/>
      </patternFill>
    </fill>
    <fill>
      <patternFill patternType="solid">
        <fgColor rgb="FFFFFF99"/>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auto="1"/>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xf numFmtId="0" fontId="50" fillId="0" borderId="0"/>
  </cellStyleXfs>
  <cellXfs count="883">
    <xf numFmtId="0" fontId="0" fillId="0" borderId="0" xfId="0"/>
    <xf numFmtId="0" fontId="8" fillId="0" borderId="0" xfId="0" applyFont="1"/>
    <xf numFmtId="0" fontId="10" fillId="0" borderId="0" xfId="0" applyFont="1"/>
    <xf numFmtId="0" fontId="11" fillId="0" borderId="0" xfId="0" applyFont="1"/>
    <xf numFmtId="37" fontId="7" fillId="0" borderId="0" xfId="0" applyNumberFormat="1" applyFont="1" applyBorder="1" applyAlignment="1">
      <alignment vertical="top"/>
    </xf>
    <xf numFmtId="0" fontId="23" fillId="0" borderId="0" xfId="0" applyFont="1"/>
    <xf numFmtId="0" fontId="12" fillId="0" borderId="0" xfId="0" applyFont="1"/>
    <xf numFmtId="0" fontId="25" fillId="0" borderId="0" xfId="0" applyFont="1" applyAlignment="1">
      <alignment horizontal="centerContinuous"/>
    </xf>
    <xf numFmtId="0" fontId="26" fillId="0" borderId="0" xfId="0" applyFont="1" applyAlignment="1">
      <alignment horizontal="centerContinuous"/>
    </xf>
    <xf numFmtId="0" fontId="19" fillId="0" borderId="0" xfId="0" applyFont="1"/>
    <xf numFmtId="0" fontId="27" fillId="0" borderId="0" xfId="0" applyFont="1"/>
    <xf numFmtId="0" fontId="28" fillId="0" borderId="0" xfId="0" applyFont="1"/>
    <xf numFmtId="0" fontId="29" fillId="0" borderId="0" xfId="0" applyFont="1"/>
    <xf numFmtId="5" fontId="28" fillId="0" borderId="0" xfId="0" applyNumberFormat="1" applyFont="1"/>
    <xf numFmtId="39" fontId="29" fillId="0" borderId="0" xfId="0" applyNumberFormat="1" applyFont="1" applyBorder="1" applyAlignment="1"/>
    <xf numFmtId="0" fontId="29" fillId="0" borderId="0" xfId="0" applyFont="1" applyBorder="1" applyAlignment="1"/>
    <xf numFmtId="37" fontId="28" fillId="0" borderId="0" xfId="0" applyNumberFormat="1" applyFont="1" applyAlignment="1">
      <alignment horizontal="right"/>
    </xf>
    <xf numFmtId="37" fontId="28" fillId="0" borderId="0" xfId="0" applyNumberFormat="1" applyFont="1"/>
    <xf numFmtId="167" fontId="28" fillId="0" borderId="0" xfId="0" applyNumberFormat="1" applyFont="1"/>
    <xf numFmtId="0" fontId="28" fillId="0" borderId="1" xfId="0" applyFont="1" applyBorder="1"/>
    <xf numFmtId="7" fontId="28" fillId="0" borderId="0" xfId="0" applyNumberFormat="1" applyFont="1"/>
    <xf numFmtId="7" fontId="29" fillId="0" borderId="0" xfId="0" applyNumberFormat="1" applyFont="1"/>
    <xf numFmtId="7" fontId="28" fillId="0" borderId="0" xfId="0" applyNumberFormat="1" applyFont="1" applyAlignment="1">
      <alignment horizontal="right"/>
    </xf>
    <xf numFmtId="0" fontId="31" fillId="0" borderId="0" xfId="0" applyFont="1"/>
    <xf numFmtId="5" fontId="31" fillId="0" borderId="0" xfId="0" applyNumberFormat="1" applyFont="1" applyAlignment="1">
      <alignment horizontal="right"/>
    </xf>
    <xf numFmtId="0" fontId="30" fillId="0" borderId="0" xfId="0" applyFont="1" applyAlignment="1">
      <alignment horizontal="centerContinuous"/>
    </xf>
    <xf numFmtId="0" fontId="30" fillId="0" borderId="0" xfId="0" applyFont="1"/>
    <xf numFmtId="0" fontId="30" fillId="0" borderId="1" xfId="0" applyFont="1" applyBorder="1" applyAlignment="1">
      <alignment horizontal="centerContinuous"/>
    </xf>
    <xf numFmtId="0" fontId="29" fillId="0" borderId="1" xfId="0" applyFont="1" applyBorder="1"/>
    <xf numFmtId="5" fontId="28" fillId="0" borderId="0" xfId="0" applyNumberFormat="1" applyFont="1" applyAlignment="1">
      <alignment horizontal="centerContinuous"/>
    </xf>
    <xf numFmtId="39" fontId="29" fillId="0" borderId="0" xfId="0" applyNumberFormat="1" applyFont="1"/>
    <xf numFmtId="39" fontId="28" fillId="0" borderId="0" xfId="0" applyNumberFormat="1" applyFont="1"/>
    <xf numFmtId="0" fontId="28" fillId="0" borderId="0" xfId="0" applyFont="1" applyAlignment="1">
      <alignment horizontal="right"/>
    </xf>
    <xf numFmtId="5" fontId="28" fillId="0" borderId="1" xfId="0" applyNumberFormat="1" applyFont="1" applyBorder="1" applyAlignment="1">
      <alignment horizontal="centerContinuous"/>
    </xf>
    <xf numFmtId="39" fontId="29" fillId="0" borderId="1" xfId="0" applyNumberFormat="1" applyFont="1" applyBorder="1"/>
    <xf numFmtId="0" fontId="28" fillId="0" borderId="0" xfId="0" applyFont="1" applyAlignment="1">
      <alignment horizontal="centerContinuous"/>
    </xf>
    <xf numFmtId="39" fontId="22" fillId="0" borderId="0" xfId="0" applyNumberFormat="1" applyFont="1" applyAlignment="1">
      <alignment horizontal="centerContinuous"/>
    </xf>
    <xf numFmtId="39" fontId="22" fillId="0" borderId="0" xfId="0" applyNumberFormat="1" applyFont="1" applyAlignment="1">
      <alignment horizontal="center"/>
    </xf>
    <xf numFmtId="0" fontId="22" fillId="0" borderId="0" xfId="0" applyFont="1"/>
    <xf numFmtId="5" fontId="29" fillId="0" borderId="0" xfId="0" applyNumberFormat="1" applyFont="1" applyAlignment="1">
      <alignment horizontal="centerContinuous"/>
    </xf>
    <xf numFmtId="7" fontId="29" fillId="0" borderId="0" xfId="0" applyNumberFormat="1" applyFont="1" applyAlignment="1">
      <alignment horizontal="centerContinuous"/>
    </xf>
    <xf numFmtId="0" fontId="32" fillId="0" borderId="0" xfId="0" applyFont="1"/>
    <xf numFmtId="0" fontId="32" fillId="0" borderId="0" xfId="0" applyFont="1" applyAlignment="1">
      <alignment horizontal="right"/>
    </xf>
    <xf numFmtId="0" fontId="11" fillId="0" borderId="1" xfId="0" applyFont="1" applyBorder="1"/>
    <xf numFmtId="0" fontId="33" fillId="0" borderId="1" xfId="0" applyFont="1" applyBorder="1"/>
    <xf numFmtId="0" fontId="34" fillId="0" borderId="1" xfId="0" applyFont="1" applyBorder="1" applyAlignment="1">
      <alignment horizontal="right"/>
    </xf>
    <xf numFmtId="0" fontId="11" fillId="0" borderId="0" xfId="0" applyFont="1" applyBorder="1"/>
    <xf numFmtId="0" fontId="11" fillId="0" borderId="0" xfId="0" applyFont="1" applyBorder="1" applyAlignment="1">
      <alignment horizontal="right"/>
    </xf>
    <xf numFmtId="0" fontId="32" fillId="0" borderId="0" xfId="0" applyFont="1" applyBorder="1"/>
    <xf numFmtId="0" fontId="8" fillId="0" borderId="0" xfId="0" applyFont="1" applyAlignment="1">
      <alignment vertical="top"/>
    </xf>
    <xf numFmtId="0" fontId="8" fillId="0" borderId="0" xfId="0" applyFont="1" applyBorder="1" applyAlignment="1">
      <alignment vertical="top"/>
    </xf>
    <xf numFmtId="164" fontId="8" fillId="0" borderId="0" xfId="0" applyNumberFormat="1" applyFont="1" applyAlignment="1">
      <alignment vertical="top"/>
    </xf>
    <xf numFmtId="0" fontId="7" fillId="0" borderId="0" xfId="0" applyFont="1" applyBorder="1" applyAlignment="1">
      <alignment vertical="top"/>
    </xf>
    <xf numFmtId="164" fontId="8" fillId="0" borderId="0" xfId="0" applyNumberFormat="1" applyFont="1" applyBorder="1" applyAlignment="1">
      <alignment horizontal="center" vertical="top"/>
    </xf>
    <xf numFmtId="0" fontId="8" fillId="0" borderId="0" xfId="0" applyFont="1" applyAlignment="1">
      <alignment horizontal="center" vertical="top"/>
    </xf>
    <xf numFmtId="38" fontId="9" fillId="0" borderId="0" xfId="1" applyNumberFormat="1" applyFont="1" applyBorder="1" applyAlignment="1">
      <alignment vertical="top"/>
    </xf>
    <xf numFmtId="38" fontId="9" fillId="0" borderId="0" xfId="1" applyNumberFormat="1" applyFont="1" applyFill="1" applyBorder="1" applyAlignment="1">
      <alignment vertical="top"/>
    </xf>
    <xf numFmtId="17" fontId="8" fillId="0" borderId="0" xfId="0" applyNumberFormat="1" applyFont="1" applyBorder="1" applyAlignment="1">
      <alignment vertical="top"/>
    </xf>
    <xf numFmtId="164" fontId="20" fillId="0" borderId="0" xfId="0" applyNumberFormat="1" applyFont="1" applyBorder="1" applyAlignment="1">
      <alignment horizontal="center" vertical="top"/>
    </xf>
    <xf numFmtId="164" fontId="8" fillId="0" borderId="0" xfId="0" applyNumberFormat="1" applyFont="1" applyBorder="1" applyAlignment="1">
      <alignment vertical="top"/>
    </xf>
    <xf numFmtId="164" fontId="8" fillId="0" borderId="0" xfId="2" applyNumberFormat="1" applyFont="1" applyBorder="1" applyAlignment="1">
      <alignment vertical="top"/>
    </xf>
    <xf numFmtId="6" fontId="8" fillId="0" borderId="0" xfId="0" applyNumberFormat="1" applyFont="1" applyBorder="1" applyAlignment="1">
      <alignment vertical="top"/>
    </xf>
    <xf numFmtId="43" fontId="8" fillId="0" borderId="0" xfId="1" applyFont="1" applyBorder="1" applyAlignment="1">
      <alignment vertical="top"/>
    </xf>
    <xf numFmtId="43" fontId="8" fillId="0" borderId="0" xfId="1" applyFont="1" applyAlignment="1">
      <alignment vertical="top"/>
    </xf>
    <xf numFmtId="164" fontId="8" fillId="0" borderId="0" xfId="1" applyNumberFormat="1" applyFont="1" applyAlignment="1">
      <alignment vertical="top"/>
    </xf>
    <xf numFmtId="6" fontId="8" fillId="0" borderId="0" xfId="1" applyNumberFormat="1" applyFont="1" applyAlignment="1">
      <alignment vertical="top"/>
    </xf>
    <xf numFmtId="6" fontId="8" fillId="0" borderId="0" xfId="0" applyNumberFormat="1" applyFont="1" applyAlignment="1">
      <alignment vertical="top"/>
    </xf>
    <xf numFmtId="165" fontId="8" fillId="0" borderId="0" xfId="0" applyNumberFormat="1" applyFont="1" applyAlignment="1">
      <alignment vertical="top"/>
    </xf>
    <xf numFmtId="164" fontId="8" fillId="0" borderId="0" xfId="1" applyNumberFormat="1" applyFont="1" applyBorder="1" applyAlignment="1">
      <alignment vertical="top"/>
    </xf>
    <xf numFmtId="10" fontId="35" fillId="0" borderId="0" xfId="3" applyNumberFormat="1" applyFont="1" applyBorder="1" applyAlignment="1">
      <alignment vertical="top"/>
    </xf>
    <xf numFmtId="43" fontId="8" fillId="0" borderId="0" xfId="0" applyNumberFormat="1" applyFont="1" applyAlignment="1">
      <alignment vertical="top"/>
    </xf>
    <xf numFmtId="164" fontId="35" fillId="0" borderId="0" xfId="1" applyNumberFormat="1" applyFont="1" applyBorder="1" applyAlignment="1">
      <alignment vertical="top"/>
    </xf>
    <xf numFmtId="39" fontId="8" fillId="0" borderId="0" xfId="0" applyNumberFormat="1" applyFont="1" applyBorder="1" applyAlignment="1">
      <alignment horizontal="centerContinuous" vertical="top"/>
    </xf>
    <xf numFmtId="0" fontId="8" fillId="0" borderId="0" xfId="0" applyFont="1" applyAlignment="1">
      <alignment vertical="top"/>
    </xf>
    <xf numFmtId="0" fontId="7" fillId="0" borderId="0" xfId="0" applyFont="1" applyAlignment="1">
      <alignment vertical="top" wrapText="1"/>
    </xf>
    <xf numFmtId="39" fontId="8" fillId="0" borderId="0" xfId="0" applyNumberFormat="1" applyFont="1" applyBorder="1" applyAlignment="1">
      <alignment vertical="top"/>
    </xf>
    <xf numFmtId="37" fontId="7" fillId="0" borderId="0" xfId="0" applyNumberFormat="1" applyFont="1" applyBorder="1" applyAlignment="1">
      <alignment horizontal="left" vertical="top"/>
    </xf>
    <xf numFmtId="0" fontId="15" fillId="0" borderId="0" xfId="0" applyFont="1" applyBorder="1" applyAlignment="1">
      <alignment vertical="top" wrapText="1"/>
    </xf>
    <xf numFmtId="0" fontId="15" fillId="0" borderId="0" xfId="0" applyFont="1" applyAlignment="1">
      <alignment horizontal="center" vertical="top" wrapText="1"/>
    </xf>
    <xf numFmtId="0" fontId="8" fillId="0" borderId="0" xfId="0" applyFont="1" applyAlignment="1">
      <alignment vertical="top" wrapText="1"/>
    </xf>
    <xf numFmtId="39" fontId="7" fillId="0" borderId="0" xfId="0" applyNumberFormat="1" applyFont="1" applyBorder="1" applyAlignment="1">
      <alignment vertical="top"/>
    </xf>
    <xf numFmtId="0" fontId="8" fillId="0" borderId="0" xfId="0" applyFont="1" applyAlignment="1">
      <alignment vertical="top"/>
    </xf>
    <xf numFmtId="10" fontId="8" fillId="0" borderId="0" xfId="3" applyNumberFormat="1" applyFont="1" applyBorder="1" applyAlignment="1">
      <alignment vertical="top"/>
    </xf>
    <xf numFmtId="17" fontId="7" fillId="0" borderId="0" xfId="0" applyNumberFormat="1" applyFont="1" applyBorder="1" applyAlignment="1">
      <alignment vertical="top"/>
    </xf>
    <xf numFmtId="0" fontId="8" fillId="0" borderId="0" xfId="0" applyFont="1" applyBorder="1" applyAlignment="1">
      <alignment horizontal="center" vertical="top"/>
    </xf>
    <xf numFmtId="0" fontId="8" fillId="0" borderId="0" xfId="0" applyFont="1" applyAlignment="1">
      <alignment vertical="top"/>
    </xf>
    <xf numFmtId="39" fontId="7" fillId="0" borderId="0" xfId="0" applyNumberFormat="1" applyFont="1" applyBorder="1" applyAlignment="1">
      <alignment horizontal="right" vertical="top"/>
    </xf>
    <xf numFmtId="0" fontId="8" fillId="0" borderId="0" xfId="0" applyFont="1" applyBorder="1" applyAlignment="1">
      <alignment horizontal="right" vertical="top"/>
    </xf>
    <xf numFmtId="0" fontId="8" fillId="0" borderId="0" xfId="0" applyFont="1" applyAlignment="1">
      <alignment horizontal="right" vertical="top"/>
    </xf>
    <xf numFmtId="37" fontId="8" fillId="0" borderId="0" xfId="0" applyNumberFormat="1" applyFont="1" applyFill="1" applyAlignment="1">
      <alignment vertical="center"/>
    </xf>
    <xf numFmtId="37" fontId="8" fillId="0" borderId="0" xfId="0" applyNumberFormat="1" applyFont="1" applyFill="1" applyBorder="1" applyAlignment="1">
      <alignment vertical="center"/>
    </xf>
    <xf numFmtId="37" fontId="7" fillId="0" borderId="0" xfId="0" applyNumberFormat="1" applyFont="1" applyFill="1" applyBorder="1" applyAlignment="1">
      <alignment vertical="center"/>
    </xf>
    <xf numFmtId="37" fontId="8" fillId="0" borderId="1" xfId="0" applyNumberFormat="1" applyFont="1" applyFill="1" applyBorder="1" applyAlignment="1">
      <alignment vertical="center"/>
    </xf>
    <xf numFmtId="37" fontId="8" fillId="0" borderId="1" xfId="2" applyNumberFormat="1" applyFont="1" applyFill="1" applyBorder="1" applyAlignment="1">
      <alignment vertical="center"/>
    </xf>
    <xf numFmtId="38" fontId="9" fillId="0" borderId="0" xfId="1" applyNumberFormat="1" applyFont="1" applyFill="1" applyBorder="1" applyAlignment="1">
      <alignment vertical="center"/>
    </xf>
    <xf numFmtId="38" fontId="8" fillId="0" borderId="0" xfId="0" applyNumberFormat="1" applyFont="1" applyFill="1" applyAlignment="1">
      <alignment vertical="center"/>
    </xf>
    <xf numFmtId="37" fontId="11" fillId="0" borderId="0" xfId="0" applyNumberFormat="1" applyFont="1" applyFill="1" applyAlignment="1">
      <alignment vertical="center"/>
    </xf>
    <xf numFmtId="38" fontId="9" fillId="0" borderId="0" xfId="1" applyNumberFormat="1" applyFont="1" applyFill="1" applyBorder="1" applyAlignment="1">
      <alignment horizontal="right" vertical="center"/>
    </xf>
    <xf numFmtId="38" fontId="7" fillId="0" borderId="0" xfId="1" applyNumberFormat="1" applyFont="1" applyFill="1" applyBorder="1" applyAlignment="1">
      <alignment vertical="center"/>
    </xf>
    <xf numFmtId="37" fontId="8" fillId="0" borderId="8" xfId="0" applyNumberFormat="1" applyFont="1" applyFill="1" applyBorder="1" applyAlignment="1">
      <alignment horizontal="center" vertical="center"/>
    </xf>
    <xf numFmtId="37" fontId="8" fillId="0" borderId="6" xfId="0" applyNumberFormat="1" applyFont="1" applyFill="1" applyBorder="1" applyAlignment="1">
      <alignment horizontal="center" vertical="center"/>
    </xf>
    <xf numFmtId="37" fontId="8" fillId="0" borderId="1" xfId="2" applyNumberFormat="1" applyFont="1" applyFill="1" applyBorder="1" applyAlignment="1">
      <alignment horizontal="center" vertical="center"/>
    </xf>
    <xf numFmtId="37" fontId="8" fillId="0" borderId="2" xfId="0" applyNumberFormat="1" applyFont="1" applyFill="1" applyBorder="1" applyAlignment="1">
      <alignment vertical="center"/>
    </xf>
    <xf numFmtId="37" fontId="8" fillId="0" borderId="3" xfId="0" applyNumberFormat="1" applyFont="1" applyFill="1" applyBorder="1" applyAlignment="1">
      <alignment vertical="center"/>
    </xf>
    <xf numFmtId="37" fontId="8" fillId="0" borderId="4" xfId="0" applyNumberFormat="1" applyFont="1" applyFill="1" applyBorder="1" applyAlignment="1">
      <alignment vertical="center"/>
    </xf>
    <xf numFmtId="38" fontId="9" fillId="0" borderId="0" xfId="1" applyNumberFormat="1" applyFont="1" applyBorder="1" applyAlignment="1">
      <alignment horizontal="center" vertical="top"/>
    </xf>
    <xf numFmtId="0" fontId="8" fillId="0" borderId="0" xfId="0" applyFont="1" applyAlignment="1">
      <alignment vertical="top"/>
    </xf>
    <xf numFmtId="0" fontId="8" fillId="0" borderId="0" xfId="0" applyFont="1" applyAlignment="1">
      <alignment vertical="top"/>
    </xf>
    <xf numFmtId="0" fontId="8" fillId="0" borderId="0" xfId="0" applyFont="1" applyBorder="1" applyAlignment="1">
      <alignment horizontal="left" vertical="top"/>
    </xf>
    <xf numFmtId="39" fontId="7" fillId="0" borderId="0" xfId="0" applyNumberFormat="1" applyFont="1" applyBorder="1" applyAlignment="1">
      <alignment horizontal="right" vertical="top" wrapText="1"/>
    </xf>
    <xf numFmtId="0" fontId="38" fillId="0" borderId="0" xfId="0" applyFont="1"/>
    <xf numFmtId="0" fontId="39" fillId="0" borderId="0" xfId="0" applyFont="1"/>
    <xf numFmtId="0" fontId="40" fillId="0" borderId="0" xfId="0" applyFont="1"/>
    <xf numFmtId="0" fontId="41" fillId="0" borderId="0" xfId="0" applyFont="1"/>
    <xf numFmtId="0" fontId="37" fillId="0" borderId="0" xfId="0" applyFont="1"/>
    <xf numFmtId="38" fontId="9" fillId="0" borderId="0" xfId="1" applyNumberFormat="1" applyFont="1" applyFill="1" applyBorder="1" applyAlignment="1">
      <alignment horizontal="left" vertical="top"/>
    </xf>
    <xf numFmtId="0" fontId="28" fillId="0" borderId="0" xfId="0" applyFont="1" applyAlignment="1"/>
    <xf numFmtId="0" fontId="0" fillId="0" borderId="0" xfId="0" applyAlignment="1"/>
    <xf numFmtId="39" fontId="28" fillId="0" borderId="0" xfId="0" applyNumberFormat="1" applyFont="1" applyAlignment="1">
      <alignment horizontal="center"/>
    </xf>
    <xf numFmtId="39" fontId="29" fillId="0" borderId="0" xfId="0" applyNumberFormat="1" applyFont="1" applyAlignment="1">
      <alignment horizontal="center"/>
    </xf>
    <xf numFmtId="39" fontId="18" fillId="0" borderId="0" xfId="0" applyNumberFormat="1" applyFont="1" applyAlignment="1">
      <alignment horizontal="center"/>
    </xf>
    <xf numFmtId="7" fontId="29" fillId="0" borderId="0" xfId="0" applyNumberFormat="1" applyFont="1" applyAlignment="1">
      <alignment horizontal="center"/>
    </xf>
    <xf numFmtId="7" fontId="18" fillId="0" borderId="0" xfId="0" applyNumberFormat="1" applyFont="1" applyAlignment="1">
      <alignment horizontal="center"/>
    </xf>
    <xf numFmtId="37" fontId="28" fillId="0" borderId="0" xfId="0" applyNumberFormat="1" applyFont="1" applyAlignment="1"/>
    <xf numFmtId="7" fontId="28" fillId="0" borderId="1" xfId="0" applyNumberFormat="1" applyFont="1" applyBorder="1"/>
    <xf numFmtId="39" fontId="28" fillId="0" borderId="0" xfId="0" applyNumberFormat="1" applyFont="1" applyAlignment="1">
      <alignment horizontal="centerContinuous"/>
    </xf>
    <xf numFmtId="39" fontId="28" fillId="2" borderId="0" xfId="0" applyNumberFormat="1" applyFont="1" applyFill="1" applyAlignment="1">
      <alignment horizontal="center"/>
    </xf>
    <xf numFmtId="39" fontId="29" fillId="2" borderId="0" xfId="0" applyNumberFormat="1" applyFont="1" applyFill="1"/>
    <xf numFmtId="39" fontId="29" fillId="2" borderId="1" xfId="0" applyNumberFormat="1" applyFont="1" applyFill="1" applyBorder="1"/>
    <xf numFmtId="39" fontId="22" fillId="2" borderId="0" xfId="0" applyNumberFormat="1" applyFont="1" applyFill="1" applyAlignment="1">
      <alignment horizontal="center"/>
    </xf>
    <xf numFmtId="39" fontId="29" fillId="2" borderId="0" xfId="0" applyNumberFormat="1" applyFont="1" applyFill="1" applyAlignment="1">
      <alignment horizontal="center"/>
    </xf>
    <xf numFmtId="39" fontId="18" fillId="2" borderId="0" xfId="0" applyNumberFormat="1" applyFont="1" applyFill="1" applyAlignment="1">
      <alignment horizontal="center"/>
    </xf>
    <xf numFmtId="0" fontId="44" fillId="0" borderId="0" xfId="0" applyFont="1"/>
    <xf numFmtId="0" fontId="45" fillId="0" borderId="0" xfId="0" applyFont="1"/>
    <xf numFmtId="0" fontId="46" fillId="0" borderId="0" xfId="0" applyFont="1"/>
    <xf numFmtId="0" fontId="44" fillId="0" borderId="0" xfId="0" applyFont="1" applyBorder="1"/>
    <xf numFmtId="0" fontId="47" fillId="0" borderId="0" xfId="0" applyFont="1"/>
    <xf numFmtId="0" fontId="47" fillId="0" borderId="0" xfId="0" applyFont="1" applyAlignment="1">
      <alignment horizontal="left"/>
    </xf>
    <xf numFmtId="0" fontId="48" fillId="0" borderId="0" xfId="0" applyFont="1"/>
    <xf numFmtId="0" fontId="47" fillId="0" borderId="0" xfId="4" applyFont="1" applyAlignment="1" applyProtection="1"/>
    <xf numFmtId="0" fontId="47" fillId="0" borderId="0" xfId="0" applyFont="1" applyBorder="1"/>
    <xf numFmtId="39" fontId="15" fillId="0" borderId="0" xfId="0" applyNumberFormat="1" applyFont="1" applyBorder="1" applyAlignment="1">
      <alignment horizontal="center" vertical="top"/>
    </xf>
    <xf numFmtId="168" fontId="8" fillId="0" borderId="0" xfId="0" applyNumberFormat="1" applyFont="1" applyBorder="1" applyAlignment="1">
      <alignment vertical="top"/>
    </xf>
    <xf numFmtId="0" fontId="8" fillId="0" borderId="0" xfId="5" applyFont="1" applyAlignment="1">
      <alignment vertical="top"/>
    </xf>
    <xf numFmtId="7" fontId="8" fillId="0" borderId="0" xfId="0" applyNumberFormat="1" applyFont="1" applyBorder="1" applyAlignment="1">
      <alignment horizontal="center" vertical="top"/>
    </xf>
    <xf numFmtId="39" fontId="8" fillId="0" borderId="0" xfId="5" applyNumberFormat="1" applyFont="1" applyBorder="1" applyAlignment="1">
      <alignment vertical="top"/>
    </xf>
    <xf numFmtId="39" fontId="15" fillId="0" borderId="0" xfId="5" applyNumberFormat="1" applyFont="1" applyBorder="1" applyAlignment="1">
      <alignment horizontal="center" vertical="top"/>
    </xf>
    <xf numFmtId="39" fontId="8" fillId="0" borderId="0" xfId="5" applyNumberFormat="1" applyFont="1" applyBorder="1" applyAlignment="1">
      <alignment horizontal="left" vertical="top"/>
    </xf>
    <xf numFmtId="39" fontId="15" fillId="0" borderId="0" xfId="5" applyNumberFormat="1" applyFont="1" applyBorder="1" applyAlignment="1">
      <alignment vertical="top"/>
    </xf>
    <xf numFmtId="3" fontId="8" fillId="0" borderId="0" xfId="5" applyNumberFormat="1" applyFont="1" applyFill="1" applyBorder="1" applyAlignment="1">
      <alignment vertical="top"/>
    </xf>
    <xf numFmtId="3" fontId="8" fillId="0" borderId="0" xfId="5" applyNumberFormat="1" applyFont="1" applyBorder="1" applyAlignment="1">
      <alignment vertical="top"/>
    </xf>
    <xf numFmtId="3" fontId="7" fillId="0" borderId="0" xfId="5" applyNumberFormat="1" applyFont="1" applyBorder="1" applyAlignment="1">
      <alignment horizontal="left" vertical="top"/>
    </xf>
    <xf numFmtId="3" fontId="7" fillId="0" borderId="0" xfId="5" applyNumberFormat="1" applyFont="1" applyBorder="1" applyAlignment="1">
      <alignment vertical="top"/>
    </xf>
    <xf numFmtId="0" fontId="8" fillId="0" borderId="0" xfId="5" applyFont="1" applyFill="1" applyAlignment="1">
      <alignment vertical="top"/>
    </xf>
    <xf numFmtId="39" fontId="7" fillId="0" borderId="0" xfId="0" applyNumberFormat="1" applyFont="1" applyBorder="1" applyAlignment="1">
      <alignment horizontal="left" vertical="top"/>
    </xf>
    <xf numFmtId="0" fontId="49" fillId="0" borderId="0" xfId="4" applyFont="1" applyAlignment="1" applyProtection="1"/>
    <xf numFmtId="7" fontId="29" fillId="0" borderId="0" xfId="0" applyNumberFormat="1" applyFont="1" applyAlignment="1">
      <alignment horizontal="center"/>
    </xf>
    <xf numFmtId="7" fontId="18" fillId="0" borderId="0" xfId="0" applyNumberFormat="1" applyFont="1" applyAlignment="1">
      <alignment horizontal="center"/>
    </xf>
    <xf numFmtId="39" fontId="28" fillId="2" borderId="1" xfId="0" applyNumberFormat="1" applyFont="1" applyFill="1" applyBorder="1" applyAlignment="1">
      <alignment horizontal="center"/>
    </xf>
    <xf numFmtId="39" fontId="28" fillId="2" borderId="0" xfId="0" applyNumberFormat="1" applyFont="1" applyFill="1" applyAlignment="1">
      <alignment horizontal="center"/>
    </xf>
    <xf numFmtId="39" fontId="29" fillId="2" borderId="0" xfId="0" applyNumberFormat="1" applyFont="1" applyFill="1" applyAlignment="1">
      <alignment horizontal="center"/>
    </xf>
    <xf numFmtId="39" fontId="18" fillId="2" borderId="0" xfId="0" applyNumberFormat="1" applyFont="1" applyFill="1" applyAlignment="1">
      <alignment horizontal="center"/>
    </xf>
    <xf numFmtId="39" fontId="28" fillId="0" borderId="0" xfId="0" applyNumberFormat="1" applyFont="1" applyAlignment="1">
      <alignment horizontal="center"/>
    </xf>
    <xf numFmtId="39" fontId="29" fillId="0" borderId="0" xfId="0" applyNumberFormat="1" applyFont="1" applyAlignment="1">
      <alignment horizontal="center"/>
    </xf>
    <xf numFmtId="39" fontId="18" fillId="0" borderId="0" xfId="0" applyNumberFormat="1" applyFont="1" applyAlignment="1">
      <alignment horizontal="center"/>
    </xf>
    <xf numFmtId="39" fontId="28" fillId="0" borderId="1" xfId="0" applyNumberFormat="1" applyFont="1" applyBorder="1" applyAlignment="1">
      <alignment horizontal="center"/>
    </xf>
    <xf numFmtId="0" fontId="28" fillId="0" borderId="0" xfId="0" applyFont="1" applyAlignment="1"/>
    <xf numFmtId="0" fontId="0" fillId="0" borderId="0" xfId="0" applyAlignment="1"/>
    <xf numFmtId="0" fontId="51" fillId="0" borderId="0" xfId="0" applyFont="1" applyAlignment="1">
      <alignment vertical="center"/>
    </xf>
    <xf numFmtId="0" fontId="51" fillId="0" borderId="0" xfId="0" applyFont="1"/>
    <xf numFmtId="0" fontId="52" fillId="0" borderId="0" xfId="0" applyFont="1"/>
    <xf numFmtId="166" fontId="51" fillId="0" borderId="0" xfId="0" applyNumberFormat="1" applyFont="1" applyAlignment="1">
      <alignment horizontal="left"/>
    </xf>
    <xf numFmtId="0" fontId="51" fillId="0" borderId="0" xfId="0" applyFont="1" applyAlignment="1">
      <alignment horizontal="left"/>
    </xf>
    <xf numFmtId="0" fontId="51" fillId="0" borderId="0" xfId="4" applyFont="1" applyAlignment="1" applyProtection="1"/>
    <xf numFmtId="0" fontId="51" fillId="0" borderId="0" xfId="0" applyFont="1" applyBorder="1"/>
    <xf numFmtId="0" fontId="50" fillId="4" borderId="0" xfId="0" applyFont="1" applyFill="1" applyAlignment="1">
      <alignment horizontal="center" vertical="top" wrapText="1"/>
    </xf>
    <xf numFmtId="165" fontId="50" fillId="4" borderId="0" xfId="2" applyNumberFormat="1" applyFont="1" applyFill="1" applyAlignment="1">
      <alignment horizontal="center" vertical="top" wrapText="1"/>
    </xf>
    <xf numFmtId="10" fontId="50" fillId="4" borderId="0" xfId="3" applyNumberFormat="1" applyFont="1" applyFill="1" applyAlignment="1">
      <alignment horizontal="center" vertical="top" wrapText="1"/>
    </xf>
    <xf numFmtId="0" fontId="58" fillId="0" borderId="0" xfId="0" applyFont="1"/>
    <xf numFmtId="0" fontId="18" fillId="0" borderId="1" xfId="0" applyFont="1" applyBorder="1" applyAlignment="1">
      <alignment horizontal="center"/>
    </xf>
    <xf numFmtId="0" fontId="18" fillId="0" borderId="0" xfId="0" applyFont="1" applyAlignment="1">
      <alignment horizontal="center"/>
    </xf>
    <xf numFmtId="0" fontId="18" fillId="0" borderId="0" xfId="0" applyFont="1"/>
    <xf numFmtId="0" fontId="66" fillId="0" borderId="0" xfId="0" applyFont="1"/>
    <xf numFmtId="0" fontId="67" fillId="0" borderId="0" xfId="0" applyFont="1"/>
    <xf numFmtId="0" fontId="17" fillId="0" borderId="0" xfId="0" applyFont="1"/>
    <xf numFmtId="0" fontId="18" fillId="0" borderId="1" xfId="0" applyFont="1" applyBorder="1"/>
    <xf numFmtId="0" fontId="18" fillId="0" borderId="11" xfId="0" applyFont="1" applyBorder="1"/>
    <xf numFmtId="0" fontId="18" fillId="0" borderId="0" xfId="0" applyFont="1" applyBorder="1"/>
    <xf numFmtId="0" fontId="18" fillId="0" borderId="1" xfId="0" applyFont="1" applyBorder="1" applyAlignment="1">
      <alignment horizontal="left"/>
    </xf>
    <xf numFmtId="0" fontId="18" fillId="0" borderId="0" xfId="0" applyFont="1" applyAlignment="1">
      <alignment horizontal="left"/>
    </xf>
    <xf numFmtId="8" fontId="18" fillId="0" borderId="0" xfId="0" applyNumberFormat="1" applyFont="1" applyAlignment="1">
      <alignment horizontal="right"/>
    </xf>
    <xf numFmtId="169" fontId="18" fillId="0" borderId="0" xfId="0" applyNumberFormat="1" applyFont="1" applyAlignment="1">
      <alignment horizontal="center"/>
    </xf>
    <xf numFmtId="169" fontId="18" fillId="0" borderId="1" xfId="0" applyNumberFormat="1" applyFont="1" applyBorder="1" applyAlignment="1">
      <alignment horizontal="center"/>
    </xf>
    <xf numFmtId="8" fontId="18" fillId="0" borderId="0" xfId="0" applyNumberFormat="1" applyFont="1" applyAlignment="1">
      <alignment horizontal="center"/>
    </xf>
    <xf numFmtId="38" fontId="69" fillId="0" borderId="0" xfId="1" applyNumberFormat="1" applyFont="1" applyFill="1" applyBorder="1" applyAlignment="1">
      <alignment vertical="center"/>
    </xf>
    <xf numFmtId="38" fontId="69" fillId="0" borderId="0" xfId="1" applyNumberFormat="1" applyFont="1" applyFill="1" applyBorder="1" applyAlignment="1">
      <alignment horizontal="right" vertical="center"/>
    </xf>
    <xf numFmtId="37" fontId="37" fillId="0" borderId="0" xfId="0" applyNumberFormat="1" applyFont="1" applyFill="1" applyAlignment="1">
      <alignment horizontal="center" vertical="center"/>
    </xf>
    <xf numFmtId="37" fontId="12" fillId="0" borderId="0" xfId="0" applyNumberFormat="1" applyFont="1" applyFill="1" applyAlignment="1">
      <alignment vertical="center"/>
    </xf>
    <xf numFmtId="37" fontId="8" fillId="0" borderId="16" xfId="0" applyNumberFormat="1" applyFont="1" applyFill="1" applyBorder="1" applyAlignment="1">
      <alignment horizontal="center" vertical="center"/>
    </xf>
    <xf numFmtId="37" fontId="8" fillId="0" borderId="0" xfId="0" applyNumberFormat="1" applyFont="1" applyFill="1" applyBorder="1" applyAlignment="1">
      <alignment horizontal="center" vertical="center"/>
    </xf>
    <xf numFmtId="37" fontId="8" fillId="0" borderId="0" xfId="0" applyNumberFormat="1" applyFont="1" applyFill="1" applyAlignment="1">
      <alignment horizontal="center" vertical="center"/>
    </xf>
    <xf numFmtId="37" fontId="12" fillId="0" borderId="0" xfId="0" applyNumberFormat="1" applyFont="1" applyFill="1" applyBorder="1" applyAlignment="1">
      <alignment vertical="center"/>
    </xf>
    <xf numFmtId="37" fontId="12" fillId="0" borderId="1" xfId="0" applyNumberFormat="1" applyFont="1" applyFill="1" applyBorder="1" applyAlignment="1">
      <alignment vertical="center"/>
    </xf>
    <xf numFmtId="37" fontId="12" fillId="0" borderId="1" xfId="2" applyNumberFormat="1" applyFont="1" applyFill="1" applyBorder="1" applyAlignment="1">
      <alignment vertical="center"/>
    </xf>
    <xf numFmtId="37" fontId="71" fillId="0" borderId="1" xfId="0" applyNumberFormat="1" applyFont="1" applyFill="1" applyBorder="1" applyAlignment="1">
      <alignment vertical="center"/>
    </xf>
    <xf numFmtId="0" fontId="73" fillId="0" borderId="0" xfId="0" applyFont="1" applyBorder="1"/>
    <xf numFmtId="37" fontId="7" fillId="0" borderId="7" xfId="0" applyNumberFormat="1" applyFont="1" applyFill="1" applyBorder="1" applyAlignment="1">
      <alignment vertical="top"/>
    </xf>
    <xf numFmtId="37" fontId="7" fillId="0" borderId="7" xfId="0" applyNumberFormat="1" applyFont="1" applyFill="1" applyBorder="1" applyAlignment="1">
      <alignment horizontal="right" vertical="top"/>
    </xf>
    <xf numFmtId="38" fontId="9" fillId="0" borderId="0" xfId="1" applyNumberFormat="1" applyFont="1" applyFill="1" applyBorder="1" applyAlignment="1">
      <alignment horizontal="center" vertical="center"/>
    </xf>
    <xf numFmtId="38" fontId="69" fillId="0" borderId="0" xfId="1" applyNumberFormat="1" applyFont="1" applyFill="1" applyBorder="1" applyAlignment="1">
      <alignment horizontal="center" vertical="center"/>
    </xf>
    <xf numFmtId="0" fontId="7" fillId="0" borderId="0" xfId="0" applyFont="1" applyAlignment="1">
      <alignment horizontal="left" vertical="top" indent="1"/>
    </xf>
    <xf numFmtId="38" fontId="9" fillId="0" borderId="0" xfId="1" applyNumberFormat="1" applyFont="1" applyFill="1" applyBorder="1" applyAlignment="1">
      <alignment horizontal="center" vertical="top"/>
    </xf>
    <xf numFmtId="39" fontId="20" fillId="0" borderId="0" xfId="0" applyNumberFormat="1" applyFont="1" applyBorder="1" applyAlignment="1">
      <alignment horizontal="center" vertical="top"/>
    </xf>
    <xf numFmtId="0" fontId="8" fillId="0" borderId="0" xfId="0" applyFont="1" applyFill="1" applyAlignment="1">
      <alignment vertical="top"/>
    </xf>
    <xf numFmtId="0" fontId="8" fillId="0" borderId="7" xfId="0" applyFont="1" applyFill="1" applyBorder="1" applyAlignment="1">
      <alignment horizontal="center" vertical="top"/>
    </xf>
    <xf numFmtId="0" fontId="8" fillId="0" borderId="0" xfId="0" applyFont="1" applyFill="1" applyAlignment="1">
      <alignment horizontal="center" vertical="top"/>
    </xf>
    <xf numFmtId="37" fontId="7" fillId="0" borderId="7" xfId="0" applyNumberFormat="1" applyFont="1" applyBorder="1" applyAlignment="1">
      <alignment vertical="top" wrapText="1"/>
    </xf>
    <xf numFmtId="37" fontId="8" fillId="0" borderId="7" xfId="0" applyNumberFormat="1" applyFont="1" applyBorder="1" applyAlignment="1">
      <alignment vertical="top" wrapText="1"/>
    </xf>
    <xf numFmtId="0" fontId="8" fillId="0" borderId="5" xfId="0" applyFont="1" applyFill="1" applyBorder="1" applyAlignment="1">
      <alignment vertical="top"/>
    </xf>
    <xf numFmtId="0" fontId="8" fillId="0" borderId="6" xfId="0" applyFont="1" applyFill="1" applyBorder="1" applyAlignment="1">
      <alignment vertical="top"/>
    </xf>
    <xf numFmtId="0" fontId="8" fillId="0" borderId="7" xfId="0" applyFont="1" applyFill="1" applyBorder="1" applyAlignment="1">
      <alignment vertical="top"/>
    </xf>
    <xf numFmtId="49" fontId="8" fillId="0" borderId="7" xfId="0" applyNumberFormat="1" applyFont="1" applyFill="1" applyBorder="1" applyAlignment="1">
      <alignment horizontal="center" vertical="top"/>
    </xf>
    <xf numFmtId="0" fontId="7" fillId="0" borderId="7" xfId="0" applyFont="1" applyFill="1" applyBorder="1" applyAlignment="1">
      <alignment vertical="top"/>
    </xf>
    <xf numFmtId="0" fontId="7" fillId="0" borderId="7" xfId="0" applyFont="1" applyFill="1" applyBorder="1" applyAlignment="1">
      <alignment horizontal="right" vertical="top"/>
    </xf>
    <xf numFmtId="0" fontId="8" fillId="0" borderId="0" xfId="0" applyFont="1" applyFill="1" applyAlignment="1">
      <alignment horizontal="right" vertical="top"/>
    </xf>
    <xf numFmtId="49" fontId="8" fillId="0" borderId="7" xfId="0" applyNumberFormat="1" applyFont="1" applyFill="1" applyBorder="1" applyAlignment="1">
      <alignment horizontal="center" vertical="top" wrapText="1"/>
    </xf>
    <xf numFmtId="44" fontId="8" fillId="0" borderId="0" xfId="0" applyNumberFormat="1" applyFont="1" applyBorder="1" applyAlignment="1">
      <alignment horizontal="left" vertical="top"/>
    </xf>
    <xf numFmtId="38" fontId="70" fillId="0" borderId="0" xfId="0" applyNumberFormat="1" applyFont="1" applyFill="1" applyBorder="1" applyAlignment="1">
      <alignment vertical="center"/>
    </xf>
    <xf numFmtId="38" fontId="8" fillId="0" borderId="0" xfId="0" applyNumberFormat="1" applyFont="1" applyFill="1" applyBorder="1" applyAlignment="1">
      <alignment vertical="center"/>
    </xf>
    <xf numFmtId="38" fontId="8" fillId="0" borderId="13" xfId="0" applyNumberFormat="1" applyFont="1" applyFill="1" applyBorder="1" applyAlignment="1">
      <alignment vertical="center"/>
    </xf>
    <xf numFmtId="38" fontId="8" fillId="0" borderId="1" xfId="0" applyNumberFormat="1" applyFont="1" applyFill="1" applyBorder="1" applyAlignment="1">
      <alignment vertical="center"/>
    </xf>
    <xf numFmtId="38" fontId="7" fillId="0" borderId="0" xfId="2" applyNumberFormat="1" applyFont="1" applyFill="1" applyBorder="1" applyAlignment="1">
      <alignment vertical="center"/>
    </xf>
    <xf numFmtId="38" fontId="7" fillId="0" borderId="0" xfId="2" applyNumberFormat="1" applyFont="1" applyFill="1" applyBorder="1" applyAlignment="1">
      <alignment horizontal="right" vertical="center"/>
    </xf>
    <xf numFmtId="38" fontId="8" fillId="0" borderId="7" xfId="2" applyNumberFormat="1" applyFont="1" applyFill="1" applyBorder="1" applyAlignment="1">
      <alignment horizontal="center" vertical="center"/>
    </xf>
    <xf numFmtId="38" fontId="8" fillId="0" borderId="7" xfId="0" applyNumberFormat="1" applyFont="1" applyFill="1" applyBorder="1" applyAlignment="1">
      <alignment horizontal="center" vertical="center"/>
    </xf>
    <xf numFmtId="38" fontId="7" fillId="0" borderId="0" xfId="0" applyNumberFormat="1" applyFont="1" applyFill="1" applyBorder="1" applyAlignment="1">
      <alignment horizontal="center" vertical="center"/>
    </xf>
    <xf numFmtId="38" fontId="7" fillId="0" borderId="0" xfId="0" applyNumberFormat="1" applyFont="1" applyFill="1" applyAlignment="1">
      <alignment horizontal="center" vertical="center"/>
    </xf>
    <xf numFmtId="38" fontId="7" fillId="0" borderId="13" xfId="0" applyNumberFormat="1" applyFont="1" applyFill="1" applyBorder="1" applyAlignment="1">
      <alignment horizontal="center" vertical="center"/>
    </xf>
    <xf numFmtId="38" fontId="8" fillId="0" borderId="6" xfId="2" applyNumberFormat="1" applyFont="1" applyFill="1" applyBorder="1" applyAlignment="1">
      <alignment horizontal="center" vertical="center"/>
    </xf>
    <xf numFmtId="38" fontId="8" fillId="0" borderId="3" xfId="0" applyNumberFormat="1" applyFont="1" applyFill="1" applyBorder="1" applyAlignment="1">
      <alignment horizontal="center" vertical="center"/>
    </xf>
    <xf numFmtId="38" fontId="7" fillId="0" borderId="0" xfId="0" applyNumberFormat="1" applyFont="1" applyFill="1" applyAlignment="1">
      <alignment horizontal="right" vertical="center"/>
    </xf>
    <xf numFmtId="38" fontId="7" fillId="0" borderId="0" xfId="2" applyNumberFormat="1" applyFont="1" applyFill="1" applyBorder="1" applyAlignment="1">
      <alignment horizontal="center" vertical="center"/>
    </xf>
    <xf numFmtId="38" fontId="8" fillId="0" borderId="6" xfId="0" applyNumberFormat="1" applyFont="1" applyFill="1" applyBorder="1" applyAlignment="1">
      <alignment horizontal="center" vertical="center"/>
    </xf>
    <xf numFmtId="38" fontId="8" fillId="0" borderId="3" xfId="2" applyNumberFormat="1" applyFont="1" applyFill="1" applyBorder="1" applyAlignment="1">
      <alignment horizontal="center" vertical="center"/>
    </xf>
    <xf numFmtId="38" fontId="7" fillId="0" borderId="1" xfId="0" applyNumberFormat="1" applyFont="1" applyFill="1" applyBorder="1" applyAlignment="1">
      <alignment horizontal="center" vertical="center"/>
    </xf>
    <xf numFmtId="38" fontId="7" fillId="0" borderId="14" xfId="0" applyNumberFormat="1" applyFont="1" applyFill="1" applyBorder="1" applyAlignment="1">
      <alignment horizontal="center" vertical="center"/>
    </xf>
    <xf numFmtId="38" fontId="8" fillId="0" borderId="8" xfId="0" applyNumberFormat="1" applyFont="1" applyFill="1" applyBorder="1" applyAlignment="1">
      <alignment horizontal="center" vertical="center"/>
    </xf>
    <xf numFmtId="38" fontId="8" fillId="0" borderId="4" xfId="0" applyNumberFormat="1" applyFont="1" applyFill="1" applyBorder="1" applyAlignment="1">
      <alignment horizontal="center" vertical="center"/>
    </xf>
    <xf numFmtId="38" fontId="8" fillId="0" borderId="0" xfId="0" applyNumberFormat="1" applyFont="1" applyFill="1" applyBorder="1" applyAlignment="1">
      <alignment horizontal="right" vertical="center"/>
    </xf>
    <xf numFmtId="38" fontId="8" fillId="0" borderId="0" xfId="0" applyNumberFormat="1" applyFont="1" applyFill="1" applyAlignment="1">
      <alignment horizontal="right" vertical="center"/>
    </xf>
    <xf numFmtId="38" fontId="7" fillId="0" borderId="0" xfId="0" applyNumberFormat="1" applyFont="1" applyFill="1" applyBorder="1" applyAlignment="1">
      <alignment horizontal="right" vertical="center"/>
    </xf>
    <xf numFmtId="38" fontId="12" fillId="0" borderId="0" xfId="0" applyNumberFormat="1" applyFont="1" applyFill="1" applyBorder="1" applyAlignment="1">
      <alignment vertical="center"/>
    </xf>
    <xf numFmtId="38" fontId="12" fillId="0" borderId="0" xfId="0" applyNumberFormat="1" applyFont="1" applyFill="1" applyBorder="1" applyAlignment="1">
      <alignment horizontal="center" vertical="center"/>
    </xf>
    <xf numFmtId="38" fontId="12" fillId="0" borderId="1" xfId="0" applyNumberFormat="1" applyFont="1" applyFill="1" applyBorder="1" applyAlignment="1">
      <alignment vertical="center"/>
    </xf>
    <xf numFmtId="38" fontId="12" fillId="0" borderId="0" xfId="0" applyNumberFormat="1" applyFont="1" applyFill="1" applyAlignment="1">
      <alignment vertical="center"/>
    </xf>
    <xf numFmtId="38" fontId="8" fillId="0" borderId="0" xfId="0" applyNumberFormat="1" applyFont="1" applyFill="1" applyBorder="1" applyAlignment="1">
      <alignment horizontal="center" vertical="center"/>
    </xf>
    <xf numFmtId="38" fontId="37" fillId="0" borderId="1" xfId="2" applyNumberFormat="1" applyFont="1" applyFill="1" applyBorder="1" applyAlignment="1">
      <alignment horizontal="center" vertical="center"/>
    </xf>
    <xf numFmtId="38" fontId="8" fillId="0" borderId="0" xfId="2" applyNumberFormat="1" applyFont="1" applyFill="1" applyBorder="1" applyAlignment="1">
      <alignment vertical="center"/>
    </xf>
    <xf numFmtId="38" fontId="12" fillId="0" borderId="0" xfId="2" applyNumberFormat="1" applyFont="1" applyFill="1" applyBorder="1" applyAlignment="1">
      <alignment vertical="center"/>
    </xf>
    <xf numFmtId="38" fontId="12" fillId="0" borderId="0" xfId="2" applyNumberFormat="1" applyFont="1" applyFill="1" applyBorder="1" applyAlignment="1">
      <alignment horizontal="center" vertical="center"/>
    </xf>
    <xf numFmtId="38" fontId="8" fillId="0" borderId="1" xfId="2" applyNumberFormat="1" applyFont="1" applyFill="1" applyBorder="1" applyAlignment="1">
      <alignment vertical="center"/>
    </xf>
    <xf numFmtId="38" fontId="8" fillId="0" borderId="1" xfId="0" applyNumberFormat="1" applyFont="1" applyFill="1" applyBorder="1" applyAlignment="1">
      <alignment horizontal="right" vertical="center"/>
    </xf>
    <xf numFmtId="38" fontId="8" fillId="0" borderId="1" xfId="1" applyNumberFormat="1" applyFont="1" applyFill="1" applyBorder="1" applyAlignment="1">
      <alignment vertical="center"/>
    </xf>
    <xf numFmtId="38" fontId="8" fillId="0" borderId="14" xfId="0" applyNumberFormat="1" applyFont="1" applyFill="1" applyBorder="1" applyAlignment="1">
      <alignment vertical="center"/>
    </xf>
    <xf numFmtId="165" fontId="8" fillId="0" borderId="0" xfId="0" applyNumberFormat="1" applyFont="1" applyAlignment="1">
      <alignment horizontal="center" vertical="top"/>
    </xf>
    <xf numFmtId="165" fontId="9" fillId="0" borderId="0" xfId="1" applyNumberFormat="1" applyFont="1" applyBorder="1" applyAlignment="1">
      <alignment horizontal="right" vertical="top"/>
    </xf>
    <xf numFmtId="165" fontId="9" fillId="0" borderId="0" xfId="1" applyNumberFormat="1" applyFont="1" applyBorder="1" applyAlignment="1">
      <alignment horizontal="left" vertical="top"/>
    </xf>
    <xf numFmtId="165" fontId="8" fillId="0" borderId="0" xfId="0" applyNumberFormat="1" applyFont="1" applyBorder="1" applyAlignment="1">
      <alignment horizontal="right" vertical="top"/>
    </xf>
    <xf numFmtId="165" fontId="8" fillId="0" borderId="0" xfId="1" applyNumberFormat="1" applyFont="1" applyBorder="1" applyAlignment="1">
      <alignment horizontal="center" vertical="top"/>
    </xf>
    <xf numFmtId="165" fontId="8" fillId="0" borderId="0" xfId="0" applyNumberFormat="1" applyFont="1" applyAlignment="1">
      <alignment horizontal="right" vertical="top"/>
    </xf>
    <xf numFmtId="165" fontId="8" fillId="0" borderId="0" xfId="0" applyNumberFormat="1" applyFont="1" applyBorder="1" applyAlignment="1">
      <alignment vertical="top"/>
    </xf>
    <xf numFmtId="165" fontId="7" fillId="0" borderId="0" xfId="5" applyNumberFormat="1" applyFont="1" applyBorder="1" applyAlignment="1">
      <alignment horizontal="right" vertical="top"/>
    </xf>
    <xf numFmtId="165" fontId="8" fillId="0" borderId="0" xfId="5" applyNumberFormat="1" applyFont="1" applyAlignment="1">
      <alignment horizontal="right" vertical="top"/>
    </xf>
    <xf numFmtId="165" fontId="8" fillId="0" borderId="0" xfId="5" applyNumberFormat="1" applyFont="1" applyBorder="1" applyAlignment="1">
      <alignment horizontal="right" vertical="top"/>
    </xf>
    <xf numFmtId="165" fontId="20" fillId="0" borderId="0" xfId="0" applyNumberFormat="1" applyFont="1" applyBorder="1" applyAlignment="1">
      <alignment horizontal="right" vertical="top"/>
    </xf>
    <xf numFmtId="165" fontId="16" fillId="0" borderId="0" xfId="1" applyNumberFormat="1" applyFont="1" applyBorder="1" applyAlignment="1">
      <alignment vertical="top"/>
    </xf>
    <xf numFmtId="165" fontId="8" fillId="0" borderId="0" xfId="2" applyNumberFormat="1" applyFont="1" applyBorder="1" applyAlignment="1">
      <alignment horizontal="right" vertical="top"/>
    </xf>
    <xf numFmtId="165" fontId="7" fillId="0" borderId="0" xfId="2" applyNumberFormat="1" applyFont="1" applyBorder="1" applyAlignment="1">
      <alignment horizontal="right" vertical="top"/>
    </xf>
    <xf numFmtId="165" fontId="7" fillId="0" borderId="0" xfId="2" applyNumberFormat="1" applyFont="1" applyBorder="1" applyAlignment="1">
      <alignment vertical="top"/>
    </xf>
    <xf numFmtId="165" fontId="7" fillId="0" borderId="18" xfId="2" applyNumberFormat="1" applyFont="1" applyBorder="1" applyAlignment="1">
      <alignment horizontal="right" vertical="top"/>
    </xf>
    <xf numFmtId="165" fontId="8" fillId="0" borderId="0" xfId="0" applyNumberFormat="1" applyFont="1" applyBorder="1" applyAlignment="1">
      <alignment horizontal="center" vertical="top"/>
    </xf>
    <xf numFmtId="165" fontId="8" fillId="0" borderId="0" xfId="2" applyNumberFormat="1" applyFont="1" applyAlignment="1">
      <alignment vertical="center" wrapText="1"/>
    </xf>
    <xf numFmtId="165" fontId="8" fillId="0" borderId="0" xfId="0" applyNumberFormat="1" applyFont="1" applyFill="1" applyBorder="1" applyAlignment="1">
      <alignment vertical="center"/>
    </xf>
    <xf numFmtId="165" fontId="7" fillId="0" borderId="0" xfId="2" applyNumberFormat="1" applyFont="1" applyAlignment="1">
      <alignment horizontal="right" vertical="top" wrapText="1"/>
    </xf>
    <xf numFmtId="165" fontId="7" fillId="0" borderId="18" xfId="2" applyNumberFormat="1" applyFont="1" applyBorder="1" applyAlignment="1">
      <alignment horizontal="right" vertical="top" wrapText="1"/>
    </xf>
    <xf numFmtId="165" fontId="15" fillId="0" borderId="0" xfId="5" applyNumberFormat="1" applyFont="1" applyAlignment="1">
      <alignment horizontal="center" vertical="top" wrapText="1"/>
    </xf>
    <xf numFmtId="165" fontId="16" fillId="0" borderId="0" xfId="1" applyNumberFormat="1" applyFont="1" applyBorder="1" applyAlignment="1">
      <alignment horizontal="right" vertical="top"/>
    </xf>
    <xf numFmtId="165" fontId="15" fillId="0" borderId="0" xfId="0" applyNumberFormat="1" applyFont="1" applyBorder="1" applyAlignment="1">
      <alignment horizontal="center" vertical="top"/>
    </xf>
    <xf numFmtId="165" fontId="8" fillId="0" borderId="0" xfId="2" applyNumberFormat="1" applyFont="1" applyAlignment="1">
      <alignment horizontal="right" vertical="top"/>
    </xf>
    <xf numFmtId="165" fontId="7" fillId="0" borderId="16" xfId="2" applyNumberFormat="1" applyFont="1" applyBorder="1" applyAlignment="1">
      <alignment horizontal="right" vertical="top"/>
    </xf>
    <xf numFmtId="165" fontId="7" fillId="0" borderId="0" xfId="0" applyNumberFormat="1" applyFont="1" applyBorder="1" applyAlignment="1">
      <alignment horizontal="right" vertical="top"/>
    </xf>
    <xf numFmtId="165" fontId="8" fillId="0" borderId="0" xfId="1" applyNumberFormat="1" applyFont="1" applyBorder="1" applyAlignment="1">
      <alignment vertical="top"/>
    </xf>
    <xf numFmtId="165" fontId="71" fillId="0" borderId="1" xfId="0" applyNumberFormat="1" applyFont="1" applyFill="1" applyBorder="1" applyAlignment="1">
      <alignment vertical="center"/>
    </xf>
    <xf numFmtId="165" fontId="8" fillId="0" borderId="0" xfId="0" applyNumberFormat="1" applyFont="1" applyFill="1" applyBorder="1" applyAlignment="1">
      <alignment horizontal="center" vertical="center"/>
    </xf>
    <xf numFmtId="165" fontId="8" fillId="0" borderId="0" xfId="0" applyNumberFormat="1" applyFont="1" applyFill="1" applyAlignment="1">
      <alignment vertical="center"/>
    </xf>
    <xf numFmtId="165" fontId="8" fillId="0" borderId="1" xfId="2" applyNumberFormat="1" applyFont="1" applyFill="1" applyBorder="1" applyAlignment="1">
      <alignment vertical="center"/>
    </xf>
    <xf numFmtId="165" fontId="7" fillId="0" borderId="1" xfId="2" applyNumberFormat="1" applyFont="1" applyFill="1" applyBorder="1" applyAlignment="1">
      <alignment horizontal="center" vertical="center"/>
    </xf>
    <xf numFmtId="165" fontId="8" fillId="0" borderId="0" xfId="2" applyNumberFormat="1" applyFont="1" applyFill="1" applyBorder="1" applyAlignment="1">
      <alignment vertical="center"/>
    </xf>
    <xf numFmtId="165" fontId="8" fillId="0" borderId="0" xfId="2" applyNumberFormat="1" applyFont="1" applyFill="1" applyBorder="1" applyAlignment="1">
      <alignment horizontal="center" vertical="center"/>
    </xf>
    <xf numFmtId="165" fontId="8" fillId="0" borderId="0" xfId="1" applyNumberFormat="1" applyFont="1" applyAlignment="1">
      <alignment vertical="top"/>
    </xf>
    <xf numFmtId="164" fontId="9" fillId="0" borderId="0" xfId="1" applyNumberFormat="1" applyFont="1" applyFill="1" applyBorder="1" applyAlignment="1">
      <alignment horizontal="right" vertical="top"/>
    </xf>
    <xf numFmtId="164" fontId="8" fillId="0" borderId="7" xfId="0" applyNumberFormat="1" applyFont="1" applyFill="1" applyBorder="1" applyAlignment="1">
      <alignment horizontal="center" vertical="top" wrapText="1"/>
    </xf>
    <xf numFmtId="164" fontId="8" fillId="0" borderId="7" xfId="0" applyNumberFormat="1" applyFont="1" applyBorder="1" applyAlignment="1">
      <alignment vertical="top"/>
    </xf>
    <xf numFmtId="164" fontId="8" fillId="0" borderId="7" xfId="0" applyNumberFormat="1" applyFont="1" applyFill="1" applyBorder="1" applyAlignment="1">
      <alignment horizontal="right" vertical="top"/>
    </xf>
    <xf numFmtId="164" fontId="8" fillId="0" borderId="7" xfId="1" applyNumberFormat="1" applyFont="1" applyFill="1" applyBorder="1" applyAlignment="1">
      <alignment horizontal="right" vertical="top"/>
    </xf>
    <xf numFmtId="164" fontId="7" fillId="0" borderId="7" xfId="1" applyNumberFormat="1" applyFont="1" applyFill="1" applyBorder="1" applyAlignment="1">
      <alignment horizontal="right" vertical="top"/>
    </xf>
    <xf numFmtId="164" fontId="8" fillId="0" borderId="16" xfId="1" applyNumberFormat="1" applyFont="1" applyFill="1" applyBorder="1" applyAlignment="1">
      <alignment horizontal="right" vertical="top"/>
    </xf>
    <xf numFmtId="164" fontId="8" fillId="0" borderId="0" xfId="0" applyNumberFormat="1" applyFont="1" applyFill="1" applyBorder="1" applyAlignment="1">
      <alignment horizontal="right" vertical="top"/>
    </xf>
    <xf numFmtId="164" fontId="8" fillId="0" borderId="0" xfId="1" applyNumberFormat="1" applyFont="1" applyFill="1" applyBorder="1" applyAlignment="1">
      <alignment horizontal="right" vertical="top"/>
    </xf>
    <xf numFmtId="164" fontId="8" fillId="0" borderId="1" xfId="1" applyNumberFormat="1" applyFont="1" applyFill="1" applyBorder="1" applyAlignment="1">
      <alignment horizontal="right" vertical="top"/>
    </xf>
    <xf numFmtId="164" fontId="8" fillId="0" borderId="0" xfId="0" applyNumberFormat="1" applyFont="1" applyFill="1" applyAlignment="1">
      <alignment horizontal="right" vertical="top"/>
    </xf>
    <xf numFmtId="164" fontId="8" fillId="0" borderId="1" xfId="0" applyNumberFormat="1" applyFont="1" applyFill="1" applyBorder="1" applyAlignment="1">
      <alignment horizontal="right" vertical="top"/>
    </xf>
    <xf numFmtId="164" fontId="8" fillId="0" borderId="0" xfId="0" applyNumberFormat="1" applyFont="1" applyFill="1" applyBorder="1" applyAlignment="1">
      <alignment horizontal="center" vertical="top"/>
    </xf>
    <xf numFmtId="164" fontId="8" fillId="0" borderId="0" xfId="0" applyNumberFormat="1" applyFont="1" applyFill="1" applyAlignment="1">
      <alignment horizontal="center" vertical="top"/>
    </xf>
    <xf numFmtId="41" fontId="8" fillId="0" borderId="0" xfId="0" applyNumberFormat="1" applyFont="1" applyFill="1" applyBorder="1" applyAlignment="1">
      <alignment vertical="center"/>
    </xf>
    <xf numFmtId="165" fontId="7" fillId="0" borderId="0" xfId="2" applyNumberFormat="1" applyFont="1" applyFill="1" applyBorder="1" applyAlignment="1">
      <alignment vertical="center"/>
    </xf>
    <xf numFmtId="165" fontId="7" fillId="0" borderId="0" xfId="2" applyNumberFormat="1" applyFont="1" applyFill="1" applyBorder="1" applyAlignment="1">
      <alignment horizontal="center" vertical="center"/>
    </xf>
    <xf numFmtId="165" fontId="7" fillId="0" borderId="13" xfId="2" applyNumberFormat="1" applyFont="1" applyFill="1" applyBorder="1" applyAlignment="1">
      <alignment horizontal="center" vertical="center"/>
    </xf>
    <xf numFmtId="165" fontId="7" fillId="0" borderId="15" xfId="2" applyNumberFormat="1" applyFont="1" applyFill="1" applyBorder="1" applyAlignment="1">
      <alignment horizontal="center" vertical="center"/>
    </xf>
    <xf numFmtId="41" fontId="7" fillId="0" borderId="0" xfId="0" applyNumberFormat="1" applyFont="1" applyFill="1" applyBorder="1" applyAlignment="1">
      <alignment horizontal="center" vertical="center"/>
    </xf>
    <xf numFmtId="41" fontId="7" fillId="0" borderId="13" xfId="0" applyNumberFormat="1" applyFont="1" applyFill="1" applyBorder="1" applyAlignment="1">
      <alignment horizontal="center" vertical="center"/>
    </xf>
    <xf numFmtId="41" fontId="7" fillId="0" borderId="1" xfId="2" applyNumberFormat="1" applyFont="1" applyFill="1" applyBorder="1" applyAlignment="1">
      <alignment horizontal="center" vertical="center"/>
    </xf>
    <xf numFmtId="165" fontId="7" fillId="0" borderId="18" xfId="2" applyNumberFormat="1" applyFont="1" applyFill="1" applyBorder="1" applyAlignment="1">
      <alignment horizontal="center" vertical="center"/>
    </xf>
    <xf numFmtId="165" fontId="8" fillId="0" borderId="7" xfId="2" applyNumberFormat="1" applyFont="1" applyBorder="1" applyAlignment="1">
      <alignment vertical="top"/>
    </xf>
    <xf numFmtId="165" fontId="8" fillId="0" borderId="7" xfId="2" applyNumberFormat="1" applyFont="1" applyFill="1" applyBorder="1" applyAlignment="1">
      <alignment horizontal="right" vertical="top"/>
    </xf>
    <xf numFmtId="165" fontId="7" fillId="0" borderId="7" xfId="2" applyNumberFormat="1" applyFont="1" applyFill="1" applyBorder="1" applyAlignment="1">
      <alignment horizontal="right" vertical="top"/>
    </xf>
    <xf numFmtId="49" fontId="8" fillId="0" borderId="7" xfId="2" applyNumberFormat="1" applyFont="1" applyFill="1" applyBorder="1" applyAlignment="1">
      <alignment horizontal="center" vertical="top"/>
    </xf>
    <xf numFmtId="49" fontId="9" fillId="0" borderId="0" xfId="1" applyNumberFormat="1" applyFont="1" applyFill="1" applyBorder="1" applyAlignment="1">
      <alignment horizontal="center" vertical="top"/>
    </xf>
    <xf numFmtId="49" fontId="8" fillId="0" borderId="0" xfId="0" applyNumberFormat="1" applyFont="1" applyFill="1" applyBorder="1" applyAlignment="1">
      <alignment horizontal="center" vertical="top"/>
    </xf>
    <xf numFmtId="49" fontId="7" fillId="0" borderId="7" xfId="2" applyNumberFormat="1" applyFont="1" applyFill="1" applyBorder="1" applyAlignment="1">
      <alignment horizontal="center" vertical="top"/>
    </xf>
    <xf numFmtId="49" fontId="8" fillId="0" borderId="0" xfId="0" applyNumberFormat="1" applyFont="1" applyFill="1" applyAlignment="1">
      <alignment horizontal="center" vertical="top"/>
    </xf>
    <xf numFmtId="49" fontId="8" fillId="0" borderId="1" xfId="0" applyNumberFormat="1" applyFont="1" applyFill="1" applyBorder="1" applyAlignment="1">
      <alignment horizontal="center" vertical="top"/>
    </xf>
    <xf numFmtId="37" fontId="29" fillId="0" borderId="0" xfId="0" applyNumberFormat="1" applyFont="1" applyBorder="1" applyAlignment="1"/>
    <xf numFmtId="5" fontId="29" fillId="0" borderId="0" xfId="0" applyNumberFormat="1" applyFont="1"/>
    <xf numFmtId="5" fontId="28" fillId="0" borderId="0" xfId="0" applyNumberFormat="1" applyFont="1" applyAlignment="1">
      <alignment horizontal="right"/>
    </xf>
    <xf numFmtId="49" fontId="28" fillId="0" borderId="0" xfId="0" applyNumberFormat="1" applyFont="1"/>
    <xf numFmtId="165" fontId="28" fillId="0" borderId="0" xfId="2" applyNumberFormat="1" applyFont="1"/>
    <xf numFmtId="42" fontId="28" fillId="0" borderId="10" xfId="0" applyNumberFormat="1" applyFont="1" applyBorder="1"/>
    <xf numFmtId="0" fontId="28" fillId="0" borderId="0" xfId="0" applyFont="1" applyAlignment="1">
      <alignment horizontal="right" indent="2"/>
    </xf>
    <xf numFmtId="42" fontId="28" fillId="0" borderId="0" xfId="0" applyNumberFormat="1" applyFont="1" applyBorder="1"/>
    <xf numFmtId="0" fontId="28" fillId="0" borderId="0" xfId="0" applyNumberFormat="1" applyFont="1" applyAlignment="1">
      <alignment horizontal="right"/>
    </xf>
    <xf numFmtId="42" fontId="28" fillId="0" borderId="0" xfId="0" applyNumberFormat="1" applyFont="1"/>
    <xf numFmtId="165" fontId="29" fillId="0" borderId="0" xfId="2" applyNumberFormat="1" applyFont="1"/>
    <xf numFmtId="165" fontId="28" fillId="0" borderId="0" xfId="2" applyNumberFormat="1" applyFont="1" applyAlignment="1">
      <alignment horizontal="right"/>
    </xf>
    <xf numFmtId="165" fontId="28" fillId="0" borderId="0" xfId="2" applyNumberFormat="1" applyFont="1" applyAlignment="1">
      <alignment horizontal="center"/>
    </xf>
    <xf numFmtId="41" fontId="28" fillId="0" borderId="0" xfId="0" applyNumberFormat="1" applyFont="1" applyAlignment="1">
      <alignment horizontal="center"/>
    </xf>
    <xf numFmtId="41" fontId="28" fillId="0" borderId="1" xfId="0" applyNumberFormat="1" applyFont="1" applyBorder="1" applyAlignment="1">
      <alignment horizontal="center"/>
    </xf>
    <xf numFmtId="0" fontId="29" fillId="0" borderId="0" xfId="0" applyFont="1" applyBorder="1"/>
    <xf numFmtId="5" fontId="28" fillId="0" borderId="0" xfId="0" applyNumberFormat="1" applyFont="1" applyBorder="1" applyAlignment="1">
      <alignment horizontal="centerContinuous"/>
    </xf>
    <xf numFmtId="0" fontId="28" fillId="0" borderId="0" xfId="0" applyFont="1" applyAlignment="1">
      <alignment horizontal="right" indent="1"/>
    </xf>
    <xf numFmtId="165" fontId="28" fillId="0" borderId="10" xfId="2" applyNumberFormat="1" applyFont="1" applyBorder="1" applyAlignment="1">
      <alignment horizontal="centerContinuous"/>
    </xf>
    <xf numFmtId="170" fontId="8" fillId="0" borderId="0" xfId="3" applyNumberFormat="1" applyFont="1" applyFill="1" applyAlignment="1">
      <alignment vertical="top"/>
    </xf>
    <xf numFmtId="41" fontId="8" fillId="0" borderId="0" xfId="2" applyNumberFormat="1" applyFont="1" applyBorder="1" applyAlignment="1">
      <alignment horizontal="right" vertical="top"/>
    </xf>
    <xf numFmtId="41" fontId="8" fillId="0" borderId="0" xfId="5" applyNumberFormat="1" applyFont="1" applyAlignment="1">
      <alignment vertical="center" wrapText="1"/>
    </xf>
    <xf numFmtId="41" fontId="8" fillId="0" borderId="0" xfId="5" applyNumberFormat="1" applyFont="1" applyBorder="1" applyAlignment="1">
      <alignment vertical="center" wrapText="1"/>
    </xf>
    <xf numFmtId="41" fontId="68" fillId="0" borderId="0" xfId="0" applyNumberFormat="1" applyFont="1" applyFill="1" applyBorder="1" applyAlignment="1">
      <alignment vertical="center"/>
    </xf>
    <xf numFmtId="41" fontId="8" fillId="0" borderId="1" xfId="5" applyNumberFormat="1" applyFont="1" applyBorder="1" applyAlignment="1">
      <alignment vertical="center" wrapText="1"/>
    </xf>
    <xf numFmtId="41" fontId="8" fillId="0" borderId="0" xfId="5" applyNumberFormat="1" applyFont="1" applyAlignment="1">
      <alignment horizontal="right" vertical="top" wrapText="1"/>
    </xf>
    <xf numFmtId="41" fontId="8" fillId="0" borderId="1" xfId="0" applyNumberFormat="1" applyFont="1" applyBorder="1" applyAlignment="1">
      <alignment horizontal="right" vertical="top"/>
    </xf>
    <xf numFmtId="171" fontId="8" fillId="0" borderId="0" xfId="2" applyNumberFormat="1" applyFont="1" applyBorder="1" applyAlignment="1">
      <alignment horizontal="right" vertical="top"/>
    </xf>
    <xf numFmtId="10" fontId="8" fillId="0" borderId="0" xfId="3" applyNumberFormat="1" applyFont="1" applyBorder="1" applyAlignment="1">
      <alignment horizontal="right" vertical="top"/>
    </xf>
    <xf numFmtId="0" fontId="8" fillId="0" borderId="0" xfId="0" applyFont="1" applyFill="1" applyAlignment="1">
      <alignment horizontal="left" vertical="top" wrapText="1" indent="5"/>
    </xf>
    <xf numFmtId="41" fontId="28" fillId="0" borderId="0" xfId="0" applyNumberFormat="1" applyFont="1" applyAlignment="1">
      <alignment horizontal="center"/>
    </xf>
    <xf numFmtId="39" fontId="8" fillId="0" borderId="0" xfId="0" applyNumberFormat="1" applyFont="1" applyBorder="1" applyAlignment="1">
      <alignment horizontal="left" vertical="top" wrapText="1"/>
    </xf>
    <xf numFmtId="42" fontId="22" fillId="0" borderId="0" xfId="0" applyNumberFormat="1" applyFont="1" applyAlignment="1">
      <alignment horizontal="centerContinuous"/>
    </xf>
    <xf numFmtId="42" fontId="22" fillId="2" borderId="0" xfId="0" applyNumberFormat="1" applyFont="1" applyFill="1" applyAlignment="1">
      <alignment horizontal="center"/>
    </xf>
    <xf numFmtId="165" fontId="7" fillId="0" borderId="0" xfId="0" applyNumberFormat="1" applyFont="1" applyAlignment="1">
      <alignment vertical="top"/>
    </xf>
    <xf numFmtId="39" fontId="8" fillId="0" borderId="0" xfId="0" applyNumberFormat="1" applyFont="1" applyBorder="1" applyAlignment="1">
      <alignment horizontal="left" vertical="top" wrapText="1"/>
    </xf>
    <xf numFmtId="0" fontId="29" fillId="0" borderId="0" xfId="0" applyFont="1" applyAlignment="1">
      <alignment horizontal="center"/>
    </xf>
    <xf numFmtId="9" fontId="29" fillId="0" borderId="0" xfId="3" applyFont="1" applyAlignment="1">
      <alignment horizontal="center"/>
    </xf>
    <xf numFmtId="39" fontId="9" fillId="0" borderId="0" xfId="1" applyNumberFormat="1" applyFont="1" applyFill="1" applyBorder="1" applyAlignment="1">
      <alignment horizontal="right" vertical="top"/>
    </xf>
    <xf numFmtId="0" fontId="11" fillId="0" borderId="0" xfId="0" applyFont="1" applyFill="1" applyAlignment="1">
      <alignment vertical="top"/>
    </xf>
    <xf numFmtId="0" fontId="0" fillId="0" borderId="0" xfId="0" applyAlignment="1">
      <alignment vertical="top"/>
    </xf>
    <xf numFmtId="0" fontId="8" fillId="0" borderId="0" xfId="0" applyFont="1" applyFill="1" applyBorder="1" applyAlignment="1">
      <alignment horizontal="center" vertical="top"/>
    </xf>
    <xf numFmtId="0" fontId="8" fillId="0" borderId="0" xfId="0" applyFont="1" applyFill="1" applyBorder="1" applyAlignment="1">
      <alignment vertical="top"/>
    </xf>
    <xf numFmtId="39" fontId="8" fillId="0" borderId="0" xfId="1" applyNumberFormat="1" applyFont="1" applyFill="1" applyAlignment="1">
      <alignment horizontal="right" vertical="top"/>
    </xf>
    <xf numFmtId="39" fontId="8" fillId="0" borderId="0" xfId="0" applyNumberFormat="1" applyFont="1" applyFill="1" applyAlignment="1">
      <alignment horizontal="right" vertical="top"/>
    </xf>
    <xf numFmtId="0" fontId="7" fillId="0" borderId="7" xfId="0" applyFont="1" applyFill="1" applyBorder="1" applyAlignment="1">
      <alignment horizontal="center" vertical="top" wrapText="1"/>
    </xf>
    <xf numFmtId="39" fontId="7" fillId="0" borderId="7" xfId="1" applyNumberFormat="1" applyFont="1" applyFill="1" applyBorder="1" applyAlignment="1">
      <alignment horizontal="center" vertical="top"/>
    </xf>
    <xf numFmtId="39" fontId="7" fillId="0" borderId="7" xfId="1" applyNumberFormat="1" applyFont="1" applyFill="1" applyBorder="1" applyAlignment="1">
      <alignment horizontal="center" vertical="top" wrapText="1"/>
    </xf>
    <xf numFmtId="0" fontId="8" fillId="0" borderId="6" xfId="0" applyFont="1" applyFill="1" applyBorder="1" applyAlignment="1">
      <alignment horizontal="center" vertical="top"/>
    </xf>
    <xf numFmtId="164" fontId="8" fillId="0" borderId="0" xfId="0" applyNumberFormat="1" applyFont="1" applyFill="1" applyAlignment="1">
      <alignment vertical="top"/>
    </xf>
    <xf numFmtId="39" fontId="8" fillId="0" borderId="0" xfId="0" applyNumberFormat="1" applyFont="1" applyFill="1" applyBorder="1" applyAlignment="1">
      <alignment horizontal="right" vertical="top"/>
    </xf>
    <xf numFmtId="39" fontId="8" fillId="0" borderId="0" xfId="0" applyNumberFormat="1" applyFont="1" applyFill="1" applyBorder="1" applyAlignment="1">
      <alignment horizontal="center" vertical="top"/>
    </xf>
    <xf numFmtId="164" fontId="8" fillId="0" borderId="13" xfId="0" applyNumberFormat="1" applyFont="1" applyFill="1" applyBorder="1" applyAlignment="1">
      <alignment vertical="top"/>
    </xf>
    <xf numFmtId="37" fontId="8" fillId="0" borderId="7" xfId="0" applyNumberFormat="1" applyFont="1" applyFill="1" applyBorder="1" applyAlignment="1">
      <alignment horizontal="center" vertical="top"/>
    </xf>
    <xf numFmtId="37" fontId="8" fillId="0" borderId="4" xfId="0" applyNumberFormat="1" applyFont="1" applyFill="1" applyBorder="1" applyAlignment="1">
      <alignment horizontal="center" vertical="top"/>
    </xf>
    <xf numFmtId="0" fontId="8" fillId="0" borderId="4" xfId="0" applyFont="1" applyFill="1" applyBorder="1" applyAlignment="1">
      <alignment horizontal="left" vertical="top"/>
    </xf>
    <xf numFmtId="0" fontId="8" fillId="0" borderId="7" xfId="0" applyFont="1" applyFill="1" applyBorder="1" applyAlignment="1">
      <alignment horizontal="left" vertical="top"/>
    </xf>
    <xf numFmtId="164" fontId="8" fillId="0" borderId="0" xfId="0" applyNumberFormat="1" applyFont="1" applyFill="1" applyBorder="1" applyAlignment="1">
      <alignment vertical="top"/>
    </xf>
    <xf numFmtId="0" fontId="8" fillId="0" borderId="13" xfId="0" applyFont="1" applyFill="1" applyBorder="1" applyAlignment="1">
      <alignment vertical="top"/>
    </xf>
    <xf numFmtId="164" fontId="8" fillId="0" borderId="0" xfId="0" applyNumberFormat="1" applyFont="1" applyFill="1" applyBorder="1" applyAlignment="1">
      <alignment horizontal="left" vertical="top"/>
    </xf>
    <xf numFmtId="164" fontId="8" fillId="0" borderId="13" xfId="0" applyNumberFormat="1" applyFont="1" applyFill="1" applyBorder="1" applyAlignment="1">
      <alignment horizontal="left" vertical="top"/>
    </xf>
    <xf numFmtId="3" fontId="8" fillId="0" borderId="0" xfId="0" applyNumberFormat="1" applyFont="1" applyFill="1" applyBorder="1" applyAlignment="1">
      <alignment horizontal="center" vertical="top"/>
    </xf>
    <xf numFmtId="39" fontId="7" fillId="0" borderId="0" xfId="0" applyNumberFormat="1" applyFont="1" applyFill="1" applyBorder="1" applyAlignment="1">
      <alignment horizontal="center" vertical="top"/>
    </xf>
    <xf numFmtId="0" fontId="7" fillId="0" borderId="13" xfId="0" applyFont="1" applyFill="1" applyBorder="1" applyAlignment="1">
      <alignment horizontal="center" vertical="top"/>
    </xf>
    <xf numFmtId="0" fontId="8" fillId="0" borderId="13" xfId="0" applyFont="1" applyFill="1" applyBorder="1" applyAlignment="1">
      <alignment horizontal="center" vertical="top"/>
    </xf>
    <xf numFmtId="0" fontId="7" fillId="0" borderId="7" xfId="0" applyFont="1" applyFill="1" applyBorder="1" applyAlignment="1">
      <alignment horizontal="center" vertical="top"/>
    </xf>
    <xf numFmtId="0" fontId="7" fillId="0" borderId="7" xfId="0" applyFont="1" applyFill="1" applyBorder="1" applyAlignment="1">
      <alignment horizontal="left" vertical="top"/>
    </xf>
    <xf numFmtId="38" fontId="8" fillId="0" borderId="0" xfId="0" applyNumberFormat="1" applyFont="1" applyFill="1" applyAlignment="1">
      <alignment vertical="top"/>
    </xf>
    <xf numFmtId="3" fontId="8" fillId="0" borderId="0" xfId="0" applyNumberFormat="1" applyFont="1" applyFill="1" applyAlignment="1">
      <alignment vertical="top"/>
    </xf>
    <xf numFmtId="0" fontId="8" fillId="0" borderId="1" xfId="0" applyFont="1" applyFill="1" applyBorder="1" applyAlignment="1">
      <alignment vertical="top"/>
    </xf>
    <xf numFmtId="0" fontId="8" fillId="0" borderId="5" xfId="0" applyFont="1" applyFill="1" applyBorder="1" applyAlignment="1">
      <alignment horizontal="center" vertical="top"/>
    </xf>
    <xf numFmtId="39" fontId="8" fillId="0" borderId="0" xfId="1" applyNumberFormat="1" applyFont="1" applyFill="1" applyBorder="1" applyAlignment="1">
      <alignment horizontal="right" vertical="top"/>
    </xf>
    <xf numFmtId="3" fontId="8" fillId="0" borderId="15" xfId="0" applyNumberFormat="1" applyFont="1" applyFill="1" applyBorder="1" applyAlignment="1">
      <alignment vertical="top"/>
    </xf>
    <xf numFmtId="39" fontId="8" fillId="0" borderId="1" xfId="0" applyNumberFormat="1" applyFont="1" applyFill="1" applyBorder="1" applyAlignment="1">
      <alignment horizontal="right" vertical="top"/>
    </xf>
    <xf numFmtId="0" fontId="8" fillId="0" borderId="16" xfId="0" applyFont="1" applyFill="1" applyBorder="1" applyAlignment="1">
      <alignment horizontal="left" vertical="top"/>
    </xf>
    <xf numFmtId="0" fontId="8" fillId="0" borderId="16" xfId="0" applyFont="1" applyFill="1" applyBorder="1" applyAlignment="1">
      <alignment vertical="top"/>
    </xf>
    <xf numFmtId="39" fontId="8" fillId="0" borderId="0" xfId="1" applyNumberFormat="1" applyFont="1" applyFill="1" applyAlignment="1">
      <alignment horizontal="center" vertical="top"/>
    </xf>
    <xf numFmtId="0" fontId="8" fillId="0" borderId="0" xfId="0" applyFont="1" applyFill="1" applyBorder="1" applyAlignment="1">
      <alignment horizontal="left" vertical="top"/>
    </xf>
    <xf numFmtId="0" fontId="8" fillId="0" borderId="1" xfId="0" applyFont="1" applyFill="1" applyBorder="1" applyAlignment="1">
      <alignment horizontal="left" vertical="top"/>
    </xf>
    <xf numFmtId="0" fontId="10" fillId="0" borderId="0" xfId="0" applyFont="1" applyFill="1" applyBorder="1" applyAlignment="1">
      <alignment vertical="top"/>
    </xf>
    <xf numFmtId="0" fontId="7" fillId="0" borderId="0" xfId="0" applyFont="1" applyFill="1" applyAlignment="1">
      <alignment vertical="top"/>
    </xf>
    <xf numFmtId="0" fontId="7" fillId="0" borderId="0" xfId="0" applyFont="1" applyFill="1" applyBorder="1" applyAlignment="1">
      <alignment horizontal="left" vertical="top"/>
    </xf>
    <xf numFmtId="38" fontId="8" fillId="0" borderId="0" xfId="1" applyNumberFormat="1" applyFont="1" applyFill="1" applyAlignment="1">
      <alignment horizontal="right" vertical="top"/>
    </xf>
    <xf numFmtId="42" fontId="7" fillId="0" borderId="7" xfId="2" applyNumberFormat="1" applyFont="1" applyFill="1" applyBorder="1" applyAlignment="1">
      <alignment horizontal="right" vertical="top"/>
    </xf>
    <xf numFmtId="0" fontId="18" fillId="0" borderId="7" xfId="0" applyFont="1" applyBorder="1"/>
    <xf numFmtId="37" fontId="18" fillId="0" borderId="7" xfId="0" applyNumberFormat="1" applyFont="1" applyFill="1" applyBorder="1" applyAlignment="1">
      <alignment horizontal="center" vertical="center"/>
    </xf>
    <xf numFmtId="4" fontId="18" fillId="0" borderId="7" xfId="0" applyNumberFormat="1" applyFont="1" applyBorder="1"/>
    <xf numFmtId="0" fontId="18" fillId="0" borderId="7" xfId="0" applyFont="1" applyFill="1" applyBorder="1" applyAlignment="1">
      <alignment horizontal="left" vertical="center"/>
    </xf>
    <xf numFmtId="0" fontId="18" fillId="0" borderId="7" xfId="0" applyFont="1" applyFill="1" applyBorder="1" applyAlignment="1">
      <alignment horizontal="center" vertical="center"/>
    </xf>
    <xf numFmtId="37" fontId="37" fillId="0" borderId="7" xfId="0" applyNumberFormat="1" applyFont="1" applyFill="1" applyBorder="1" applyAlignment="1">
      <alignment horizontal="center" vertical="top"/>
    </xf>
    <xf numFmtId="38" fontId="37" fillId="0" borderId="7" xfId="2" applyNumberFormat="1" applyFont="1" applyFill="1" applyBorder="1" applyAlignment="1">
      <alignment horizontal="center" vertical="top"/>
    </xf>
    <xf numFmtId="38" fontId="37" fillId="0" borderId="7" xfId="0" applyNumberFormat="1" applyFont="1" applyFill="1" applyBorder="1" applyAlignment="1">
      <alignment horizontal="center" vertical="top"/>
    </xf>
    <xf numFmtId="37" fontId="12" fillId="0" borderId="7" xfId="0" applyNumberFormat="1" applyFont="1" applyFill="1" applyBorder="1" applyAlignment="1">
      <alignment horizontal="center" vertical="top"/>
    </xf>
    <xf numFmtId="37" fontId="37" fillId="0" borderId="7" xfId="0" applyNumberFormat="1" applyFont="1" applyFill="1" applyBorder="1" applyAlignment="1">
      <alignment vertical="top"/>
    </xf>
    <xf numFmtId="38" fontId="37" fillId="0" borderId="7" xfId="0" applyNumberFormat="1" applyFont="1" applyFill="1" applyBorder="1" applyAlignment="1">
      <alignment horizontal="center" vertical="top" wrapText="1"/>
    </xf>
    <xf numFmtId="37" fontId="8" fillId="0" borderId="6" xfId="0" applyNumberFormat="1" applyFont="1" applyFill="1" applyBorder="1" applyAlignment="1">
      <alignment horizontal="center" vertical="top"/>
    </xf>
    <xf numFmtId="37" fontId="7" fillId="0" borderId="0" xfId="0" applyNumberFormat="1" applyFont="1" applyFill="1" applyBorder="1" applyAlignment="1">
      <alignment horizontal="right" vertical="top"/>
    </xf>
    <xf numFmtId="165" fontId="7" fillId="0" borderId="0" xfId="2" applyNumberFormat="1" applyFont="1" applyFill="1" applyBorder="1" applyAlignment="1">
      <alignment vertical="top"/>
    </xf>
    <xf numFmtId="165" fontId="7" fillId="0" borderId="13" xfId="2" applyNumberFormat="1" applyFont="1" applyFill="1" applyBorder="1" applyAlignment="1">
      <alignment vertical="top"/>
    </xf>
    <xf numFmtId="0" fontId="18" fillId="0" borderId="0" xfId="0" applyFont="1" applyBorder="1" applyAlignment="1">
      <alignment horizontal="center" vertical="top" wrapText="1"/>
    </xf>
    <xf numFmtId="0" fontId="17" fillId="0" borderId="7" xfId="0" applyFont="1" applyBorder="1" applyAlignment="1">
      <alignment horizontal="center" vertical="top" wrapText="1"/>
    </xf>
    <xf numFmtId="0" fontId="24" fillId="0" borderId="7" xfId="0" applyFont="1" applyBorder="1" applyAlignment="1">
      <alignment horizontal="center" vertical="top" wrapText="1"/>
    </xf>
    <xf numFmtId="37" fontId="18" fillId="0" borderId="4" xfId="0" applyNumberFormat="1" applyFont="1" applyFill="1" applyBorder="1" applyAlignment="1">
      <alignment horizontal="center" vertical="center"/>
    </xf>
    <xf numFmtId="0" fontId="18" fillId="0" borderId="4" xfId="0" applyFont="1" applyBorder="1"/>
    <xf numFmtId="0" fontId="18" fillId="0" borderId="17" xfId="0" applyFont="1" applyFill="1" applyBorder="1" applyAlignment="1">
      <alignment horizontal="center" vertical="center"/>
    </xf>
    <xf numFmtId="4" fontId="18" fillId="0" borderId="17" xfId="0" applyNumberFormat="1" applyFont="1" applyBorder="1"/>
    <xf numFmtId="42" fontId="18" fillId="0" borderId="4" xfId="0" applyNumberFormat="1" applyFont="1" applyBorder="1" applyAlignment="1">
      <alignment horizontal="center"/>
    </xf>
    <xf numFmtId="41" fontId="18" fillId="0" borderId="7" xfId="0" applyNumberFormat="1" applyFont="1" applyBorder="1" applyAlignment="1">
      <alignment horizontal="center"/>
    </xf>
    <xf numFmtId="42" fontId="17" fillId="0" borderId="7" xfId="0" applyNumberFormat="1" applyFont="1" applyBorder="1" applyAlignment="1">
      <alignment horizontal="center"/>
    </xf>
    <xf numFmtId="42" fontId="17" fillId="0" borderId="17" xfId="0" applyNumberFormat="1" applyFont="1" applyBorder="1" applyAlignment="1">
      <alignment horizontal="center"/>
    </xf>
    <xf numFmtId="39" fontId="7" fillId="0" borderId="6" xfId="0" applyNumberFormat="1" applyFont="1" applyFill="1" applyBorder="1" applyAlignment="1">
      <alignment horizontal="center" vertical="top"/>
    </xf>
    <xf numFmtId="39" fontId="9" fillId="0" borderId="0" xfId="1" applyNumberFormat="1" applyFont="1" applyFill="1" applyBorder="1" applyAlignment="1">
      <alignment horizontal="center" vertical="top"/>
    </xf>
    <xf numFmtId="39" fontId="8" fillId="0" borderId="0" xfId="0" applyNumberFormat="1" applyFont="1" applyFill="1" applyAlignment="1">
      <alignment horizontal="center" vertical="top"/>
    </xf>
    <xf numFmtId="49" fontId="8" fillId="0" borderId="0" xfId="0" applyNumberFormat="1" applyFont="1" applyFill="1" applyBorder="1" applyAlignment="1">
      <alignment horizontal="center" vertical="top" wrapText="1"/>
    </xf>
    <xf numFmtId="39" fontId="7" fillId="0" borderId="0" xfId="1" applyNumberFormat="1" applyFont="1" applyFill="1" applyBorder="1" applyAlignment="1">
      <alignment horizontal="center" vertical="top"/>
    </xf>
    <xf numFmtId="164" fontId="8" fillId="0" borderId="6" xfId="0" applyNumberFormat="1" applyFont="1" applyFill="1" applyBorder="1" applyAlignment="1">
      <alignment vertical="top"/>
    </xf>
    <xf numFmtId="49" fontId="8" fillId="0" borderId="6" xfId="0" applyNumberFormat="1" applyFont="1" applyFill="1" applyBorder="1" applyAlignment="1">
      <alignment vertical="top" wrapText="1"/>
    </xf>
    <xf numFmtId="0" fontId="8" fillId="2" borderId="1" xfId="0" applyFont="1" applyFill="1" applyBorder="1" applyAlignment="1">
      <alignment vertical="top"/>
    </xf>
    <xf numFmtId="39" fontId="7" fillId="0" borderId="4" xfId="1" applyNumberFormat="1" applyFont="1" applyFill="1" applyBorder="1" applyAlignment="1">
      <alignment horizontal="center" vertical="top"/>
    </xf>
    <xf numFmtId="0" fontId="7" fillId="0" borderId="4" xfId="0" applyFont="1" applyFill="1" applyBorder="1" applyAlignment="1">
      <alignment horizontal="center" vertical="top"/>
    </xf>
    <xf numFmtId="0" fontId="8" fillId="0" borderId="17" xfId="0" applyFont="1" applyFill="1" applyBorder="1" applyAlignment="1">
      <alignment horizontal="center" vertical="top"/>
    </xf>
    <xf numFmtId="0" fontId="7" fillId="0" borderId="17" xfId="0" applyFont="1" applyFill="1" applyBorder="1" applyAlignment="1">
      <alignment vertical="top"/>
    </xf>
    <xf numFmtId="0" fontId="8" fillId="0" borderId="21" xfId="0" applyFont="1" applyFill="1" applyBorder="1" applyAlignment="1">
      <alignment horizontal="center" vertical="top"/>
    </xf>
    <xf numFmtId="0" fontId="8" fillId="0" borderId="19" xfId="0" applyFont="1" applyFill="1" applyBorder="1" applyAlignment="1">
      <alignment horizontal="center" vertical="top"/>
    </xf>
    <xf numFmtId="39" fontId="8" fillId="0" borderId="19" xfId="0" applyNumberFormat="1" applyFont="1" applyFill="1" applyBorder="1" applyAlignment="1">
      <alignment horizontal="right" vertical="top"/>
    </xf>
    <xf numFmtId="0" fontId="8" fillId="0" borderId="22" xfId="0" applyFont="1" applyFill="1" applyBorder="1" applyAlignment="1">
      <alignment vertical="top"/>
    </xf>
    <xf numFmtId="42" fontId="8" fillId="2" borderId="4" xfId="2" applyNumberFormat="1" applyFont="1" applyFill="1" applyBorder="1" applyAlignment="1" applyProtection="1">
      <alignment horizontal="right" vertical="top"/>
    </xf>
    <xf numFmtId="41" fontId="8" fillId="2" borderId="4" xfId="2" applyNumberFormat="1" applyFont="1" applyFill="1" applyBorder="1" applyAlignment="1" applyProtection="1">
      <alignment horizontal="right" vertical="top"/>
    </xf>
    <xf numFmtId="42" fontId="7" fillId="2" borderId="9" xfId="2" applyNumberFormat="1" applyFont="1" applyFill="1" applyBorder="1" applyAlignment="1" applyProtection="1">
      <alignment horizontal="right" vertical="top"/>
    </xf>
    <xf numFmtId="37" fontId="8" fillId="2" borderId="7" xfId="0" applyNumberFormat="1" applyFont="1" applyFill="1" applyBorder="1" applyAlignment="1">
      <alignment horizontal="center" vertical="top"/>
    </xf>
    <xf numFmtId="37" fontId="8" fillId="2" borderId="7" xfId="0" applyNumberFormat="1" applyFont="1" applyFill="1" applyBorder="1" applyAlignment="1">
      <alignment vertical="top"/>
    </xf>
    <xf numFmtId="42" fontId="8" fillId="2" borderId="7" xfId="0" applyNumberFormat="1" applyFont="1" applyFill="1" applyBorder="1" applyAlignment="1">
      <alignment vertical="top"/>
    </xf>
    <xf numFmtId="42" fontId="8" fillId="2" borderId="7" xfId="0" applyNumberFormat="1" applyFont="1" applyFill="1" applyBorder="1" applyAlignment="1">
      <alignment horizontal="right" vertical="top"/>
    </xf>
    <xf numFmtId="38" fontId="8" fillId="2" borderId="7" xfId="0" applyNumberFormat="1" applyFont="1" applyFill="1" applyBorder="1" applyAlignment="1">
      <alignment vertical="top"/>
    </xf>
    <xf numFmtId="38" fontId="8" fillId="2" borderId="7" xfId="0" applyNumberFormat="1" applyFont="1" applyFill="1" applyBorder="1" applyAlignment="1">
      <alignment horizontal="right" vertical="top"/>
    </xf>
    <xf numFmtId="37" fontId="7" fillId="2" borderId="7" xfId="0" applyNumberFormat="1" applyFont="1" applyFill="1" applyBorder="1" applyAlignment="1">
      <alignment horizontal="right" vertical="top"/>
    </xf>
    <xf numFmtId="165" fontId="7" fillId="2" borderId="7" xfId="2" applyNumberFormat="1" applyFont="1" applyFill="1" applyBorder="1" applyAlignment="1">
      <alignment vertical="top"/>
    </xf>
    <xf numFmtId="165" fontId="8" fillId="2" borderId="7" xfId="2" applyNumberFormat="1" applyFont="1" applyFill="1" applyBorder="1" applyAlignment="1">
      <alignment vertical="top"/>
    </xf>
    <xf numFmtId="165" fontId="8" fillId="2" borderId="7" xfId="2" applyNumberFormat="1" applyFont="1" applyFill="1" applyBorder="1" applyAlignment="1">
      <alignment horizontal="right" vertical="top"/>
    </xf>
    <xf numFmtId="41" fontId="8" fillId="2" borderId="7" xfId="0" applyNumberFormat="1" applyFont="1" applyFill="1" applyBorder="1" applyAlignment="1">
      <alignment horizontal="right" vertical="top"/>
    </xf>
    <xf numFmtId="37" fontId="7" fillId="2" borderId="7" xfId="0" applyNumberFormat="1" applyFont="1" applyFill="1" applyBorder="1" applyAlignment="1">
      <alignment vertical="top"/>
    </xf>
    <xf numFmtId="38" fontId="7" fillId="2" borderId="7" xfId="0" applyNumberFormat="1" applyFont="1" applyFill="1" applyBorder="1" applyAlignment="1">
      <alignment vertical="top"/>
    </xf>
    <xf numFmtId="44" fontId="8" fillId="2" borderId="7" xfId="2" applyFont="1" applyFill="1" applyBorder="1" applyAlignment="1">
      <alignment vertical="top"/>
    </xf>
    <xf numFmtId="44" fontId="8" fillId="2" borderId="7" xfId="2" applyFont="1" applyFill="1" applyBorder="1" applyAlignment="1">
      <alignment horizontal="right" vertical="top"/>
    </xf>
    <xf numFmtId="41" fontId="8" fillId="2" borderId="7" xfId="0" applyNumberFormat="1" applyFont="1" applyFill="1" applyBorder="1" applyAlignment="1">
      <alignment vertical="top"/>
    </xf>
    <xf numFmtId="41" fontId="18" fillId="2" borderId="7" xfId="0" applyNumberFormat="1" applyFont="1" applyFill="1" applyBorder="1" applyAlignment="1">
      <alignment horizontal="center" vertical="top"/>
    </xf>
    <xf numFmtId="41" fontId="8" fillId="2" borderId="7" xfId="1" applyNumberFormat="1" applyFont="1" applyFill="1" applyBorder="1" applyAlignment="1">
      <alignment vertical="top"/>
    </xf>
    <xf numFmtId="0" fontId="8" fillId="2" borderId="7" xfId="0" applyFont="1" applyFill="1" applyBorder="1" applyAlignment="1">
      <alignment vertical="top"/>
    </xf>
    <xf numFmtId="37" fontId="8" fillId="2" borderId="17" xfId="0" applyNumberFormat="1" applyFont="1" applyFill="1" applyBorder="1" applyAlignment="1">
      <alignment horizontal="center" vertical="top"/>
    </xf>
    <xf numFmtId="37" fontId="7" fillId="2" borderId="17" xfId="0" applyNumberFormat="1" applyFont="1" applyFill="1" applyBorder="1" applyAlignment="1">
      <alignment horizontal="right" vertical="top"/>
    </xf>
    <xf numFmtId="165" fontId="7" fillId="2" borderId="17" xfId="2" applyNumberFormat="1" applyFont="1" applyFill="1" applyBorder="1" applyAlignment="1">
      <alignment vertical="top"/>
    </xf>
    <xf numFmtId="0" fontId="8" fillId="0" borderId="0" xfId="0" applyFont="1" applyFill="1" applyAlignment="1">
      <alignment horizontal="left" vertical="top"/>
    </xf>
    <xf numFmtId="37" fontId="8" fillId="2" borderId="9" xfId="1" applyNumberFormat="1" applyFont="1" applyFill="1" applyBorder="1" applyAlignment="1" applyProtection="1">
      <alignment horizontal="right" vertical="top"/>
      <protection locked="0"/>
    </xf>
    <xf numFmtId="37" fontId="8" fillId="0" borderId="0" xfId="0" applyNumberFormat="1" applyFont="1" applyFill="1" applyBorder="1" applyAlignment="1">
      <alignment horizontal="left" vertical="top"/>
    </xf>
    <xf numFmtId="42" fontId="8" fillId="0" borderId="0" xfId="0" applyNumberFormat="1" applyFont="1" applyFill="1" applyBorder="1" applyAlignment="1">
      <alignment vertical="top"/>
    </xf>
    <xf numFmtId="39" fontId="8" fillId="0" borderId="0" xfId="0" applyNumberFormat="1" applyFont="1" applyFill="1" applyBorder="1" applyAlignment="1">
      <alignment vertical="top"/>
    </xf>
    <xf numFmtId="39" fontId="8" fillId="0" borderId="0" xfId="0" applyNumberFormat="1" applyFont="1" applyFill="1" applyAlignment="1">
      <alignment vertical="top"/>
    </xf>
    <xf numFmtId="9" fontId="7" fillId="0" borderId="0" xfId="3" applyFont="1" applyFill="1" applyAlignment="1">
      <alignment horizontal="center" vertical="top"/>
    </xf>
    <xf numFmtId="42" fontId="18" fillId="0" borderId="4" xfId="0" applyNumberFormat="1" applyFont="1" applyBorder="1" applyAlignment="1" applyProtection="1">
      <alignment horizontal="center"/>
      <protection locked="0"/>
    </xf>
    <xf numFmtId="42" fontId="18" fillId="0" borderId="4" xfId="0" applyNumberFormat="1" applyFont="1" applyBorder="1" applyProtection="1">
      <protection locked="0"/>
    </xf>
    <xf numFmtId="41" fontId="18" fillId="0" borderId="7" xfId="0" applyNumberFormat="1" applyFont="1" applyBorder="1" applyAlignment="1" applyProtection="1">
      <alignment horizontal="center"/>
      <protection locked="0"/>
    </xf>
    <xf numFmtId="41" fontId="18" fillId="0" borderId="7" xfId="0" applyNumberFormat="1" applyFont="1" applyBorder="1" applyProtection="1">
      <protection locked="0"/>
    </xf>
    <xf numFmtId="42" fontId="17" fillId="0" borderId="7" xfId="0" applyNumberFormat="1" applyFont="1" applyBorder="1" applyAlignment="1" applyProtection="1">
      <alignment horizontal="center"/>
      <protection locked="0"/>
    </xf>
    <xf numFmtId="42" fontId="18" fillId="0" borderId="7" xfId="0" applyNumberFormat="1" applyFont="1" applyBorder="1" applyProtection="1">
      <protection locked="0"/>
    </xf>
    <xf numFmtId="42" fontId="17" fillId="0" borderId="7" xfId="0" applyNumberFormat="1" applyFont="1" applyBorder="1" applyProtection="1">
      <protection locked="0"/>
    </xf>
    <xf numFmtId="42" fontId="17" fillId="0" borderId="17" xfId="0" applyNumberFormat="1" applyFont="1" applyBorder="1" applyAlignment="1" applyProtection="1">
      <alignment horizontal="center"/>
      <protection locked="0"/>
    </xf>
    <xf numFmtId="41" fontId="8" fillId="0" borderId="0" xfId="0" applyNumberFormat="1" applyFont="1" applyBorder="1" applyAlignment="1">
      <alignment horizontal="center" vertical="top"/>
    </xf>
    <xf numFmtId="0" fontId="78" fillId="0" borderId="0" xfId="0" applyFont="1" applyAlignment="1">
      <alignment vertical="top"/>
    </xf>
    <xf numFmtId="0" fontId="78" fillId="0" borderId="0" xfId="0" applyFont="1"/>
    <xf numFmtId="0" fontId="78" fillId="0" borderId="0" xfId="0" applyFont="1" applyAlignment="1">
      <alignment horizontal="right"/>
    </xf>
    <xf numFmtId="0" fontId="78" fillId="0" borderId="0" xfId="0" applyFont="1" applyAlignment="1">
      <alignment horizontal="left"/>
    </xf>
    <xf numFmtId="0" fontId="53" fillId="0" borderId="0" xfId="0" applyFont="1" applyBorder="1" applyAlignment="1">
      <alignment vertical="top"/>
    </xf>
    <xf numFmtId="0" fontId="45" fillId="0" borderId="0" xfId="0" applyFont="1" applyAlignment="1">
      <alignment vertical="top"/>
    </xf>
    <xf numFmtId="0" fontId="54" fillId="0" borderId="0" xfId="0" applyFont="1" applyAlignment="1">
      <alignment vertical="top"/>
    </xf>
    <xf numFmtId="0" fontId="55" fillId="0" borderId="0" xfId="0" applyFont="1" applyAlignment="1">
      <alignment vertical="top"/>
    </xf>
    <xf numFmtId="0" fontId="55" fillId="0" borderId="0" xfId="0" applyFont="1" applyBorder="1" applyAlignment="1">
      <alignment vertical="top"/>
    </xf>
    <xf numFmtId="0" fontId="49" fillId="0" borderId="0" xfId="0" applyFont="1" applyAlignment="1">
      <alignment vertical="top"/>
    </xf>
    <xf numFmtId="0" fontId="57" fillId="0" borderId="0" xfId="0" applyFont="1" applyAlignment="1">
      <alignment vertical="top"/>
    </xf>
    <xf numFmtId="0" fontId="63" fillId="0" borderId="0" xfId="0" applyFont="1" applyAlignment="1">
      <alignment vertical="top"/>
    </xf>
    <xf numFmtId="0" fontId="45" fillId="0" borderId="0" xfId="0" applyFont="1" applyBorder="1" applyAlignment="1">
      <alignment vertical="top"/>
    </xf>
    <xf numFmtId="0" fontId="57" fillId="0" borderId="0" xfId="0" applyFont="1" applyBorder="1" applyAlignment="1">
      <alignment horizontal="center" vertical="top"/>
    </xf>
    <xf numFmtId="0" fontId="58" fillId="0" borderId="0" xfId="0" applyFont="1" applyAlignment="1">
      <alignment vertical="top"/>
    </xf>
    <xf numFmtId="0" fontId="58" fillId="0" borderId="0" xfId="0" applyFont="1" applyBorder="1" applyAlignment="1">
      <alignment vertical="top"/>
    </xf>
    <xf numFmtId="0" fontId="45" fillId="0" borderId="0" xfId="0" applyFont="1" applyAlignment="1">
      <alignment horizontal="center" vertical="top"/>
    </xf>
    <xf numFmtId="0" fontId="58" fillId="0" borderId="0" xfId="0" applyFont="1" applyBorder="1" applyAlignment="1">
      <alignment horizontal="center" vertical="top"/>
    </xf>
    <xf numFmtId="0" fontId="45" fillId="0" borderId="0" xfId="0" applyFont="1" applyBorder="1" applyAlignment="1">
      <alignment horizontal="center" vertical="top"/>
    </xf>
    <xf numFmtId="0" fontId="58" fillId="0" borderId="0" xfId="0" applyFont="1" applyAlignment="1">
      <alignment horizontal="center" vertical="top"/>
    </xf>
    <xf numFmtId="0" fontId="58" fillId="0" borderId="1" xfId="0" applyFont="1" applyBorder="1" applyAlignment="1">
      <alignment vertical="top"/>
    </xf>
    <xf numFmtId="0" fontId="47" fillId="0" borderId="0" xfId="0" applyFont="1" applyAlignment="1">
      <alignment horizontal="center" vertical="top"/>
    </xf>
    <xf numFmtId="0" fontId="59" fillId="0" borderId="0" xfId="0" applyFont="1" applyAlignment="1">
      <alignment horizontal="center" vertical="top"/>
    </xf>
    <xf numFmtId="0" fontId="45" fillId="0" borderId="11" xfId="0" applyFont="1" applyBorder="1" applyAlignment="1">
      <alignment horizontal="center" vertical="top"/>
    </xf>
    <xf numFmtId="164" fontId="58" fillId="0" borderId="1" xfId="1" applyNumberFormat="1" applyFont="1" applyBorder="1" applyAlignment="1">
      <alignment vertical="top"/>
    </xf>
    <xf numFmtId="0" fontId="45" fillId="0" borderId="0" xfId="0" applyFont="1" applyAlignment="1">
      <alignment horizontal="center" vertical="top"/>
    </xf>
    <xf numFmtId="0" fontId="58" fillId="0" borderId="11" xfId="0" applyFont="1" applyBorder="1" applyAlignment="1">
      <alignment horizontal="center" vertical="top"/>
    </xf>
    <xf numFmtId="0" fontId="53" fillId="0" borderId="0" xfId="0" applyFont="1" applyAlignment="1">
      <alignment vertical="top"/>
    </xf>
    <xf numFmtId="164" fontId="58" fillId="0" borderId="0" xfId="1" applyNumberFormat="1" applyFont="1" applyAlignment="1">
      <alignment vertical="top"/>
    </xf>
    <xf numFmtId="0" fontId="58" fillId="0" borderId="1" xfId="0" quotePrefix="1" applyFont="1" applyBorder="1" applyAlignment="1">
      <alignment horizontal="left" vertical="top"/>
    </xf>
    <xf numFmtId="164" fontId="45" fillId="0" borderId="1" xfId="1" applyNumberFormat="1" applyFont="1" applyBorder="1" applyAlignment="1">
      <alignment vertical="top"/>
    </xf>
    <xf numFmtId="164" fontId="45" fillId="0" borderId="0" xfId="1" applyNumberFormat="1" applyFont="1" applyBorder="1" applyAlignment="1">
      <alignment vertical="top"/>
    </xf>
    <xf numFmtId="164" fontId="58" fillId="0" borderId="0" xfId="1" applyNumberFormat="1" applyFont="1" applyBorder="1" applyAlignment="1">
      <alignment vertical="top"/>
    </xf>
    <xf numFmtId="0" fontId="58" fillId="0" borderId="0" xfId="0" applyFont="1" applyAlignment="1">
      <alignment horizontal="right" vertical="top"/>
    </xf>
    <xf numFmtId="0" fontId="58" fillId="0" borderId="1" xfId="0" applyFont="1" applyBorder="1" applyAlignment="1">
      <alignment horizontal="left" vertical="top"/>
    </xf>
    <xf numFmtId="0" fontId="45" fillId="0" borderId="0" xfId="0" applyFont="1" applyAlignment="1">
      <alignment horizontal="left" vertical="top"/>
    </xf>
    <xf numFmtId="164" fontId="45" fillId="0" borderId="1" xfId="1" applyNumberFormat="1" applyFont="1" applyFill="1" applyBorder="1" applyAlignment="1">
      <alignment vertical="top"/>
    </xf>
    <xf numFmtId="0" fontId="58" fillId="0" borderId="1" xfId="0" applyFont="1" applyFill="1" applyBorder="1" applyAlignment="1">
      <alignment vertical="top"/>
    </xf>
    <xf numFmtId="164" fontId="58" fillId="0" borderId="10" xfId="1" applyNumberFormat="1" applyFont="1" applyBorder="1" applyAlignment="1">
      <alignment vertical="top"/>
    </xf>
    <xf numFmtId="0" fontId="58" fillId="0" borderId="1" xfId="0" quotePrefix="1" applyFont="1" applyFill="1" applyBorder="1" applyAlignment="1">
      <alignment horizontal="left" vertical="top"/>
    </xf>
    <xf numFmtId="0" fontId="58" fillId="0" borderId="0" xfId="0" quotePrefix="1" applyFont="1" applyAlignment="1">
      <alignment horizontal="center" vertical="top"/>
    </xf>
    <xf numFmtId="0" fontId="58" fillId="0" borderId="1" xfId="0" applyFont="1" applyBorder="1" applyAlignment="1">
      <alignment horizontal="center" vertical="top"/>
    </xf>
    <xf numFmtId="0" fontId="60" fillId="0" borderId="1" xfId="0" applyFont="1" applyBorder="1" applyAlignment="1">
      <alignment vertical="top"/>
    </xf>
    <xf numFmtId="0" fontId="58" fillId="0" borderId="0" xfId="0" applyFont="1" applyFill="1" applyAlignment="1">
      <alignment vertical="top"/>
    </xf>
    <xf numFmtId="5" fontId="58" fillId="0" borderId="1" xfId="0" applyNumberFormat="1" applyFont="1" applyBorder="1" applyAlignment="1">
      <alignment horizontal="center" vertical="top"/>
    </xf>
    <xf numFmtId="5" fontId="58" fillId="0" borderId="0" xfId="0" applyNumberFormat="1" applyFont="1" applyBorder="1" applyAlignment="1">
      <alignment vertical="top"/>
    </xf>
    <xf numFmtId="0" fontId="57" fillId="0" borderId="0" xfId="0" applyFont="1" applyFill="1" applyAlignment="1">
      <alignment vertical="top"/>
    </xf>
    <xf numFmtId="0" fontId="50" fillId="0" borderId="0" xfId="0" applyFont="1" applyAlignment="1">
      <alignment vertical="top"/>
    </xf>
    <xf numFmtId="164" fontId="58" fillId="0" borderId="1" xfId="1" applyNumberFormat="1" applyFont="1" applyBorder="1" applyAlignment="1">
      <alignment horizontal="left" vertical="top"/>
    </xf>
    <xf numFmtId="0" fontId="45" fillId="3" borderId="0" xfId="0" applyFont="1" applyFill="1" applyAlignment="1">
      <alignment vertical="top"/>
    </xf>
    <xf numFmtId="0" fontId="58" fillId="3" borderId="0" xfId="0" applyFont="1" applyFill="1" applyAlignment="1">
      <alignment vertical="top"/>
    </xf>
    <xf numFmtId="164" fontId="58" fillId="0" borderId="1" xfId="0" applyNumberFormat="1" applyFont="1" applyBorder="1" applyAlignment="1">
      <alignment vertical="top"/>
    </xf>
    <xf numFmtId="164" fontId="58" fillId="0" borderId="0" xfId="0" applyNumberFormat="1" applyFont="1" applyBorder="1" applyAlignment="1">
      <alignment vertical="top"/>
    </xf>
    <xf numFmtId="164" fontId="45" fillId="0" borderId="0" xfId="1" applyNumberFormat="1" applyFont="1" applyAlignment="1">
      <alignment vertical="top"/>
    </xf>
    <xf numFmtId="0" fontId="58" fillId="0" borderId="13" xfId="0" applyFont="1" applyBorder="1" applyAlignment="1">
      <alignment vertical="top"/>
    </xf>
    <xf numFmtId="0" fontId="58" fillId="0" borderId="13" xfId="0" applyFont="1" applyBorder="1" applyAlignment="1">
      <alignment horizontal="center" vertical="top"/>
    </xf>
    <xf numFmtId="0" fontId="58" fillId="0" borderId="14" xfId="0" applyFont="1" applyBorder="1" applyAlignment="1">
      <alignment vertical="top"/>
    </xf>
    <xf numFmtId="0" fontId="58" fillId="0" borderId="14" xfId="0" applyFont="1" applyBorder="1" applyAlignment="1">
      <alignment horizontal="center" vertical="top"/>
    </xf>
    <xf numFmtId="0" fontId="58" fillId="0" borderId="7" xfId="0" applyFont="1" applyBorder="1" applyAlignment="1">
      <alignment vertical="top"/>
    </xf>
    <xf numFmtId="164" fontId="45" fillId="0" borderId="0" xfId="1" applyNumberFormat="1" applyFont="1" applyFill="1" applyBorder="1" applyAlignment="1">
      <alignment vertical="top"/>
    </xf>
    <xf numFmtId="0" fontId="58" fillId="0" borderId="10" xfId="0" applyFont="1" applyBorder="1" applyAlignment="1">
      <alignment vertical="top"/>
    </xf>
    <xf numFmtId="0" fontId="58" fillId="0" borderId="6" xfId="0" applyFont="1" applyBorder="1" applyAlignment="1">
      <alignment vertical="top"/>
    </xf>
    <xf numFmtId="164" fontId="58" fillId="0" borderId="19" xfId="1" applyNumberFormat="1" applyFont="1" applyBorder="1" applyAlignment="1">
      <alignment vertical="top"/>
    </xf>
    <xf numFmtId="0" fontId="45" fillId="0" borderId="0" xfId="0" applyFont="1" applyFill="1" applyAlignment="1">
      <alignment vertical="top"/>
    </xf>
    <xf numFmtId="0" fontId="45" fillId="0" borderId="1" xfId="0" applyFont="1" applyBorder="1" applyAlignment="1">
      <alignment vertical="top"/>
    </xf>
    <xf numFmtId="164" fontId="45" fillId="0" borderId="10" xfId="0" applyNumberFormat="1" applyFont="1" applyBorder="1" applyAlignment="1">
      <alignment vertical="top"/>
    </xf>
    <xf numFmtId="10" fontId="45" fillId="0" borderId="1" xfId="0" applyNumberFormat="1" applyFont="1" applyBorder="1" applyAlignment="1">
      <alignment vertical="top"/>
    </xf>
    <xf numFmtId="0" fontId="55" fillId="0" borderId="11" xfId="0" applyFont="1" applyBorder="1" applyAlignment="1">
      <alignment vertical="top"/>
    </xf>
    <xf numFmtId="0" fontId="56" fillId="0" borderId="0" xfId="0" applyFont="1" applyAlignment="1">
      <alignment vertical="top"/>
    </xf>
    <xf numFmtId="0" fontId="65" fillId="0" borderId="0" xfId="0" applyFont="1" applyAlignment="1">
      <alignment vertical="top"/>
    </xf>
    <xf numFmtId="0" fontId="80" fillId="0" borderId="0" xfId="0" applyFont="1" applyAlignment="1">
      <alignment vertical="top"/>
    </xf>
    <xf numFmtId="0" fontId="58" fillId="0" borderId="0" xfId="0" applyFont="1" applyAlignment="1">
      <alignment horizontal="left" vertical="top" indent="5"/>
    </xf>
    <xf numFmtId="0" fontId="58" fillId="0" borderId="0" xfId="0" applyFont="1" applyAlignment="1">
      <alignment horizontal="center" vertical="center"/>
    </xf>
    <xf numFmtId="37" fontId="58" fillId="0" borderId="7" xfId="0" applyNumberFormat="1" applyFont="1" applyBorder="1" applyAlignment="1">
      <alignment horizontal="center" vertical="top"/>
    </xf>
    <xf numFmtId="37" fontId="58" fillId="0" borderId="14" xfId="0" applyNumberFormat="1" applyFont="1" applyBorder="1" applyAlignment="1">
      <alignment horizontal="center" vertical="top"/>
    </xf>
    <xf numFmtId="37" fontId="58" fillId="0" borderId="14" xfId="1" applyNumberFormat="1" applyFont="1" applyBorder="1" applyAlignment="1">
      <alignment horizontal="center" vertical="top"/>
    </xf>
    <xf numFmtId="37" fontId="58" fillId="0" borderId="7" xfId="1" applyNumberFormat="1" applyFont="1" applyBorder="1" applyAlignment="1">
      <alignment horizontal="center" vertical="top"/>
    </xf>
    <xf numFmtId="37" fontId="58" fillId="0" borderId="2" xfId="0" applyNumberFormat="1" applyFont="1" applyBorder="1" applyAlignment="1">
      <alignment horizontal="center" vertical="top"/>
    </xf>
    <xf numFmtId="0" fontId="58" fillId="0" borderId="2" xfId="0" applyFont="1" applyBorder="1" applyAlignment="1">
      <alignment vertical="top"/>
    </xf>
    <xf numFmtId="37" fontId="58" fillId="0" borderId="0" xfId="0" applyNumberFormat="1" applyFont="1" applyBorder="1" applyAlignment="1">
      <alignment horizontal="center" vertical="top"/>
    </xf>
    <xf numFmtId="37" fontId="58" fillId="0" borderId="0" xfId="1" applyNumberFormat="1" applyFont="1" applyBorder="1" applyAlignment="1">
      <alignment horizontal="center" vertical="top"/>
    </xf>
    <xf numFmtId="0" fontId="45" fillId="0" borderId="0" xfId="0" applyFont="1" applyAlignment="1">
      <alignment horizontal="left" vertical="top" indent="2"/>
    </xf>
    <xf numFmtId="164" fontId="45" fillId="0" borderId="1" xfId="1" applyNumberFormat="1" applyFont="1" applyBorder="1" applyAlignment="1">
      <alignment horizontal="center" vertical="top"/>
    </xf>
    <xf numFmtId="164" fontId="45" fillId="0" borderId="0" xfId="1" applyNumberFormat="1" applyFont="1" applyBorder="1" applyAlignment="1">
      <alignment horizontal="center" vertical="top"/>
    </xf>
    <xf numFmtId="164" fontId="58" fillId="0" borderId="0" xfId="0" applyNumberFormat="1" applyFont="1" applyAlignment="1">
      <alignment vertical="top"/>
    </xf>
    <xf numFmtId="165" fontId="57" fillId="0" borderId="1" xfId="2" applyNumberFormat="1" applyFont="1" applyBorder="1" applyAlignment="1">
      <alignment vertical="top"/>
    </xf>
    <xf numFmtId="165" fontId="58" fillId="0" borderId="0" xfId="0" applyNumberFormat="1" applyFont="1" applyAlignment="1">
      <alignment vertical="top"/>
    </xf>
    <xf numFmtId="10" fontId="8" fillId="0" borderId="0" xfId="3" applyNumberFormat="1" applyFont="1" applyFill="1" applyBorder="1" applyAlignment="1">
      <alignment vertical="center"/>
    </xf>
    <xf numFmtId="37" fontId="68" fillId="0" borderId="0" xfId="0" applyNumberFormat="1" applyFont="1" applyFill="1" applyBorder="1" applyAlignment="1">
      <alignment vertical="center"/>
    </xf>
    <xf numFmtId="38" fontId="68" fillId="0" borderId="0" xfId="0" applyNumberFormat="1" applyFont="1" applyFill="1" applyBorder="1" applyAlignment="1">
      <alignment vertical="center"/>
    </xf>
    <xf numFmtId="10" fontId="7" fillId="0" borderId="14" xfId="3" applyNumberFormat="1" applyFont="1" applyFill="1" applyBorder="1" applyAlignment="1">
      <alignment horizontal="right" vertical="center"/>
    </xf>
    <xf numFmtId="49" fontId="7" fillId="0" borderId="0" xfId="0" applyNumberFormat="1" applyFont="1" applyFill="1" applyAlignment="1">
      <alignment vertical="center"/>
    </xf>
    <xf numFmtId="168" fontId="21" fillId="5" borderId="0" xfId="2" applyNumberFormat="1" applyFont="1" applyFill="1" applyBorder="1" applyAlignment="1">
      <alignment horizontal="right" vertical="top"/>
    </xf>
    <xf numFmtId="174" fontId="21" fillId="5" borderId="1" xfId="2" applyNumberFormat="1" applyFont="1" applyFill="1" applyBorder="1" applyAlignment="1">
      <alignment horizontal="right" vertical="top"/>
    </xf>
    <xf numFmtId="165" fontId="8" fillId="5" borderId="0" xfId="2" applyNumberFormat="1" applyFont="1" applyFill="1" applyBorder="1" applyAlignment="1">
      <alignment horizontal="right" vertical="top"/>
    </xf>
    <xf numFmtId="165" fontId="8" fillId="5" borderId="0" xfId="2" applyNumberFormat="1" applyFont="1" applyFill="1" applyBorder="1" applyAlignment="1">
      <alignment vertical="top"/>
    </xf>
    <xf numFmtId="41" fontId="8" fillId="5" borderId="0" xfId="2" applyNumberFormat="1" applyFont="1" applyFill="1" applyBorder="1" applyAlignment="1">
      <alignment horizontal="right" vertical="top"/>
    </xf>
    <xf numFmtId="41" fontId="8" fillId="5" borderId="0" xfId="2" applyNumberFormat="1" applyFont="1" applyFill="1" applyBorder="1" applyAlignment="1">
      <alignment vertical="top"/>
    </xf>
    <xf numFmtId="41" fontId="8" fillId="5" borderId="1" xfId="2" applyNumberFormat="1" applyFont="1" applyFill="1" applyBorder="1" applyAlignment="1">
      <alignment horizontal="right" vertical="top"/>
    </xf>
    <xf numFmtId="175" fontId="21" fillId="0" borderId="0" xfId="2" applyNumberFormat="1" applyFont="1" applyAlignment="1">
      <alignment horizontal="center" vertical="top"/>
    </xf>
    <xf numFmtId="175" fontId="21" fillId="0" borderId="0" xfId="2" applyNumberFormat="1" applyFont="1" applyAlignment="1">
      <alignment vertical="top"/>
    </xf>
    <xf numFmtId="175" fontId="21" fillId="0" borderId="0" xfId="2" applyNumberFormat="1" applyFont="1" applyBorder="1" applyAlignment="1">
      <alignment horizontal="center" vertical="top"/>
    </xf>
    <xf numFmtId="0" fontId="8" fillId="0" borderId="1" xfId="5" applyNumberFormat="1" applyFont="1" applyBorder="1" applyAlignment="1">
      <alignment horizontal="center" vertical="top"/>
    </xf>
    <xf numFmtId="0" fontId="8" fillId="0" borderId="16" xfId="5" applyNumberFormat="1" applyFont="1" applyBorder="1" applyAlignment="1">
      <alignment horizontal="center" vertical="top"/>
    </xf>
    <xf numFmtId="174" fontId="8" fillId="2" borderId="1" xfId="2" applyNumberFormat="1" applyFont="1" applyFill="1" applyBorder="1" applyAlignment="1">
      <alignment horizontal="center" vertical="top"/>
    </xf>
    <xf numFmtId="174" fontId="58" fillId="0" borderId="1" xfId="0" applyNumberFormat="1" applyFont="1" applyBorder="1" applyAlignment="1">
      <alignment horizontal="center" vertical="top"/>
    </xf>
    <xf numFmtId="10" fontId="50" fillId="0" borderId="0" xfId="3" applyNumberFormat="1" applyFont="1" applyAlignment="1">
      <alignment vertical="top"/>
    </xf>
    <xf numFmtId="165" fontId="83" fillId="0" borderId="0" xfId="2" applyNumberFormat="1" applyFont="1" applyAlignment="1">
      <alignment horizontal="center" vertical="top"/>
    </xf>
    <xf numFmtId="0" fontId="50" fillId="0" borderId="0" xfId="0" applyFont="1" applyAlignment="1">
      <alignment horizontal="center" vertical="top" wrapText="1"/>
    </xf>
    <xf numFmtId="0" fontId="50" fillId="0" borderId="0" xfId="0" applyFont="1" applyAlignment="1">
      <alignment horizontal="center" vertical="top"/>
    </xf>
    <xf numFmtId="37" fontId="50" fillId="0" borderId="0" xfId="1" applyNumberFormat="1" applyFont="1" applyAlignment="1">
      <alignment horizontal="center" vertical="top"/>
    </xf>
    <xf numFmtId="164" fontId="50" fillId="0" borderId="0" xfId="1" applyNumberFormat="1" applyFont="1" applyAlignment="1">
      <alignment horizontal="center" vertical="top"/>
    </xf>
    <xf numFmtId="49" fontId="81" fillId="0" borderId="0" xfId="3" applyNumberFormat="1" applyFont="1" applyBorder="1" applyAlignment="1">
      <alignment horizontal="center" vertical="top"/>
    </xf>
    <xf numFmtId="164" fontId="50" fillId="0" borderId="0" xfId="1" applyNumberFormat="1" applyFont="1" applyBorder="1" applyAlignment="1">
      <alignment horizontal="center" vertical="top"/>
    </xf>
    <xf numFmtId="10" fontId="81" fillId="0" borderId="0" xfId="2" applyNumberFormat="1" applyFont="1" applyBorder="1" applyAlignment="1">
      <alignment horizontal="center" vertical="top"/>
    </xf>
    <xf numFmtId="1" fontId="83" fillId="0" borderId="0" xfId="0" applyNumberFormat="1" applyFont="1" applyAlignment="1">
      <alignment horizontal="center" vertical="top"/>
    </xf>
    <xf numFmtId="37" fontId="77" fillId="0" borderId="0" xfId="1" applyNumberFormat="1" applyFont="1" applyAlignment="1">
      <alignment horizontal="center" vertical="top"/>
    </xf>
    <xf numFmtId="10" fontId="83" fillId="0" borderId="0" xfId="2" applyNumberFormat="1" applyFont="1" applyBorder="1" applyAlignment="1">
      <alignment horizontal="center" vertical="top"/>
    </xf>
    <xf numFmtId="164" fontId="83" fillId="0" borderId="0" xfId="1" applyNumberFormat="1" applyFont="1" applyBorder="1" applyAlignment="1">
      <alignment horizontal="center" vertical="top"/>
    </xf>
    <xf numFmtId="176" fontId="50" fillId="4" borderId="0" xfId="0" applyNumberFormat="1" applyFont="1" applyFill="1" applyAlignment="1">
      <alignment horizontal="center" vertical="top" wrapText="1"/>
    </xf>
    <xf numFmtId="176" fontId="50" fillId="0" borderId="0" xfId="3" applyNumberFormat="1" applyFont="1" applyAlignment="1">
      <alignment horizontal="center" vertical="top"/>
    </xf>
    <xf numFmtId="176" fontId="83" fillId="0" borderId="0" xfId="3" applyNumberFormat="1" applyFont="1" applyBorder="1" applyAlignment="1">
      <alignment horizontal="center" vertical="top"/>
    </xf>
    <xf numFmtId="0" fontId="77" fillId="0" borderId="0" xfId="0" applyFont="1" applyAlignment="1">
      <alignment horizontal="left" vertical="top" wrapText="1"/>
    </xf>
    <xf numFmtId="165" fontId="81" fillId="0" borderId="0" xfId="2" applyNumberFormat="1" applyFont="1" applyAlignment="1">
      <alignment horizontal="center" vertical="top"/>
    </xf>
    <xf numFmtId="1" fontId="82" fillId="0" borderId="0" xfId="0" applyNumberFormat="1" applyFont="1" applyBorder="1" applyAlignment="1">
      <alignment horizontal="center" vertical="top"/>
    </xf>
    <xf numFmtId="176" fontId="81" fillId="0" borderId="0" xfId="3" applyNumberFormat="1" applyFont="1" applyBorder="1" applyAlignment="1">
      <alignment horizontal="center" vertical="top"/>
    </xf>
    <xf numFmtId="37" fontId="82" fillId="0" borderId="0" xfId="2" applyNumberFormat="1" applyFont="1" applyBorder="1" applyAlignment="1">
      <alignment horizontal="center" vertical="top"/>
    </xf>
    <xf numFmtId="164" fontId="82" fillId="0" borderId="0" xfId="1" applyNumberFormat="1" applyFont="1" applyBorder="1" applyAlignment="1">
      <alignment horizontal="center" vertical="top"/>
    </xf>
    <xf numFmtId="10" fontId="82" fillId="0" borderId="0" xfId="2" applyNumberFormat="1" applyFont="1" applyBorder="1" applyAlignment="1">
      <alignment horizontal="center" vertical="top"/>
    </xf>
    <xf numFmtId="5" fontId="82" fillId="0" borderId="0" xfId="2" applyNumberFormat="1" applyFont="1" applyBorder="1" applyAlignment="1">
      <alignment horizontal="center" vertical="top"/>
    </xf>
    <xf numFmtId="10" fontId="50" fillId="0" borderId="0" xfId="2" applyNumberFormat="1" applyFont="1" applyAlignment="1">
      <alignment horizontal="center" vertical="top"/>
    </xf>
    <xf numFmtId="10" fontId="50" fillId="0" borderId="0" xfId="1" applyNumberFormat="1" applyFont="1" applyAlignment="1">
      <alignment horizontal="center" vertical="top"/>
    </xf>
    <xf numFmtId="170" fontId="50" fillId="0" borderId="0" xfId="3" applyNumberFormat="1" applyFont="1" applyAlignment="1">
      <alignment vertical="top"/>
    </xf>
    <xf numFmtId="1" fontId="50" fillId="0" borderId="0" xfId="0" applyNumberFormat="1" applyFont="1" applyAlignment="1">
      <alignment vertical="top"/>
    </xf>
    <xf numFmtId="0" fontId="77" fillId="0" borderId="0" xfId="0" applyFont="1" applyAlignment="1">
      <alignment horizontal="center" vertical="top" wrapText="1"/>
    </xf>
    <xf numFmtId="176" fontId="50" fillId="0" borderId="0" xfId="0" applyNumberFormat="1" applyFont="1" applyAlignment="1">
      <alignment horizontal="center" vertical="top"/>
    </xf>
    <xf numFmtId="165" fontId="50" fillId="0" borderId="0" xfId="2" applyNumberFormat="1" applyFont="1" applyAlignment="1">
      <alignment horizontal="center" vertical="top"/>
    </xf>
    <xf numFmtId="10" fontId="50" fillId="0" borderId="0" xfId="3" applyNumberFormat="1" applyFont="1" applyAlignment="1">
      <alignment horizontal="center" vertical="top"/>
    </xf>
    <xf numFmtId="0" fontId="82" fillId="0" borderId="0" xfId="0" applyFont="1" applyBorder="1" applyAlignment="1">
      <alignment horizontal="center" vertical="top" wrapText="1"/>
    </xf>
    <xf numFmtId="0" fontId="50" fillId="0" borderId="0" xfId="0" applyFont="1" applyBorder="1" applyAlignment="1">
      <alignment horizontal="center" vertical="top"/>
    </xf>
    <xf numFmtId="170" fontId="50" fillId="0" borderId="0" xfId="0" applyNumberFormat="1" applyFont="1" applyAlignment="1">
      <alignment vertical="top"/>
    </xf>
    <xf numFmtId="170" fontId="50" fillId="0" borderId="0" xfId="3" applyNumberFormat="1" applyFont="1" applyAlignment="1">
      <alignment horizontal="center" vertical="top"/>
    </xf>
    <xf numFmtId="10" fontId="8" fillId="0" borderId="0" xfId="3" applyNumberFormat="1" applyFont="1" applyFill="1" applyAlignment="1">
      <alignment vertical="center"/>
    </xf>
    <xf numFmtId="5" fontId="82" fillId="0" borderId="0" xfId="2" applyNumberFormat="1" applyFont="1" applyBorder="1" applyAlignment="1">
      <alignment vertical="top"/>
    </xf>
    <xf numFmtId="10" fontId="77" fillId="0" borderId="0" xfId="3" applyNumberFormat="1" applyFont="1" applyBorder="1" applyAlignment="1">
      <alignment horizontal="center" vertical="top"/>
    </xf>
    <xf numFmtId="0" fontId="50" fillId="0" borderId="0" xfId="0" applyFont="1" applyBorder="1" applyAlignment="1">
      <alignment horizontal="center" vertical="top" wrapText="1"/>
    </xf>
    <xf numFmtId="10" fontId="82" fillId="0" borderId="0" xfId="2" applyNumberFormat="1" applyFont="1" applyBorder="1" applyAlignment="1">
      <alignment vertical="top"/>
    </xf>
    <xf numFmtId="5" fontId="50" fillId="0" borderId="0" xfId="1" applyNumberFormat="1" applyFont="1" applyAlignment="1">
      <alignment vertical="top"/>
    </xf>
    <xf numFmtId="5" fontId="50" fillId="0" borderId="0" xfId="1" applyNumberFormat="1" applyFont="1" applyAlignment="1">
      <alignment horizontal="center" vertical="top"/>
    </xf>
    <xf numFmtId="0" fontId="50" fillId="4" borderId="0" xfId="0" applyFont="1" applyFill="1" applyBorder="1" applyAlignment="1">
      <alignment horizontal="center" vertical="top" wrapText="1"/>
    </xf>
    <xf numFmtId="10" fontId="81" fillId="0" borderId="0" xfId="2" applyNumberFormat="1" applyFont="1" applyBorder="1" applyAlignment="1">
      <alignment horizontal="right" vertical="top"/>
    </xf>
    <xf numFmtId="5" fontId="82" fillId="0" borderId="0" xfId="2" applyNumberFormat="1" applyFont="1" applyBorder="1" applyAlignment="1">
      <alignment horizontal="right" vertical="top"/>
    </xf>
    <xf numFmtId="10" fontId="82" fillId="0" borderId="0" xfId="2" applyNumberFormat="1" applyFont="1" applyBorder="1" applyAlignment="1">
      <alignment horizontal="right" vertical="top"/>
    </xf>
    <xf numFmtId="10" fontId="77" fillId="0" borderId="0" xfId="3" applyNumberFormat="1" applyFont="1" applyBorder="1" applyAlignment="1">
      <alignment horizontal="right" vertical="top"/>
    </xf>
    <xf numFmtId="170" fontId="50" fillId="0" borderId="0" xfId="3" applyNumberFormat="1" applyFont="1" applyBorder="1" applyAlignment="1">
      <alignment horizontal="center" vertical="top"/>
    </xf>
    <xf numFmtId="10" fontId="82" fillId="0" borderId="0" xfId="2" applyNumberFormat="1" applyFont="1" applyBorder="1" applyAlignment="1">
      <alignment horizontal="right" vertical="top" wrapText="1"/>
    </xf>
    <xf numFmtId="0" fontId="77" fillId="2" borderId="0" xfId="0" applyFont="1" applyFill="1" applyAlignment="1">
      <alignment horizontal="right" vertical="top" wrapText="1"/>
    </xf>
    <xf numFmtId="5" fontId="77" fillId="2" borderId="0" xfId="0" applyNumberFormat="1" applyFont="1" applyFill="1" applyAlignment="1">
      <alignment horizontal="center" vertical="top"/>
    </xf>
    <xf numFmtId="5" fontId="50" fillId="0" borderId="0" xfId="0" applyNumberFormat="1" applyFont="1" applyAlignment="1">
      <alignment vertical="top"/>
    </xf>
    <xf numFmtId="5" fontId="77" fillId="0" borderId="0" xfId="0" applyNumberFormat="1" applyFont="1" applyAlignment="1">
      <alignment vertical="top"/>
    </xf>
    <xf numFmtId="41" fontId="7" fillId="0" borderId="14" xfId="2" applyNumberFormat="1" applyFont="1" applyFill="1" applyBorder="1" applyAlignment="1">
      <alignment horizontal="center" vertical="center"/>
    </xf>
    <xf numFmtId="10" fontId="8" fillId="0" borderId="13" xfId="3" applyNumberFormat="1" applyFont="1" applyFill="1" applyBorder="1" applyAlignment="1">
      <alignment vertical="center"/>
    </xf>
    <xf numFmtId="49" fontId="8" fillId="0" borderId="5" xfId="0" applyNumberFormat="1" applyFont="1" applyFill="1" applyBorder="1" applyAlignment="1">
      <alignment vertical="top" wrapText="1"/>
    </xf>
    <xf numFmtId="164" fontId="8" fillId="0" borderId="16" xfId="0" applyNumberFormat="1" applyFont="1" applyFill="1" applyBorder="1" applyAlignment="1">
      <alignment vertical="top" wrapText="1"/>
    </xf>
    <xf numFmtId="164" fontId="8" fillId="0" borderId="15" xfId="0" applyNumberFormat="1" applyFont="1" applyFill="1" applyBorder="1" applyAlignment="1">
      <alignment vertical="top" wrapText="1"/>
    </xf>
    <xf numFmtId="164" fontId="8" fillId="0" borderId="0" xfId="0" applyNumberFormat="1" applyFont="1" applyFill="1" applyBorder="1" applyAlignment="1">
      <alignment vertical="top" wrapText="1"/>
    </xf>
    <xf numFmtId="164" fontId="8" fillId="0" borderId="13" xfId="0" applyNumberFormat="1" applyFont="1" applyFill="1" applyBorder="1" applyAlignment="1">
      <alignment vertical="top" wrapText="1"/>
    </xf>
    <xf numFmtId="42" fontId="7" fillId="0" borderId="7" xfId="2" applyNumberFormat="1" applyFont="1" applyFill="1" applyBorder="1" applyAlignment="1">
      <alignment vertical="top" wrapText="1"/>
    </xf>
    <xf numFmtId="9" fontId="8" fillId="0" borderId="7" xfId="3" applyNumberFormat="1" applyFont="1" applyFill="1" applyBorder="1" applyAlignment="1">
      <alignment horizontal="center" vertical="top"/>
    </xf>
    <xf numFmtId="42" fontId="8" fillId="0" borderId="7" xfId="0" applyNumberFormat="1" applyFont="1" applyFill="1" applyBorder="1" applyAlignment="1">
      <alignment horizontal="right" vertical="top"/>
    </xf>
    <xf numFmtId="9" fontId="8" fillId="0" borderId="7" xfId="3" applyFont="1" applyFill="1" applyBorder="1" applyAlignment="1">
      <alignment horizontal="center" vertical="top"/>
    </xf>
    <xf numFmtId="39" fontId="7" fillId="0" borderId="4" xfId="0" applyNumberFormat="1" applyFont="1" applyFill="1" applyBorder="1" applyAlignment="1">
      <alignment horizontal="center" vertical="top"/>
    </xf>
    <xf numFmtId="37" fontId="7" fillId="0" borderId="17" xfId="0" applyNumberFormat="1" applyFont="1" applyFill="1" applyBorder="1" applyAlignment="1">
      <alignment horizontal="center" vertical="top"/>
    </xf>
    <xf numFmtId="39" fontId="8" fillId="0" borderId="2" xfId="0" applyNumberFormat="1" applyFont="1" applyFill="1" applyBorder="1" applyAlignment="1">
      <alignment horizontal="center" vertical="top"/>
    </xf>
    <xf numFmtId="39" fontId="8" fillId="0" borderId="4" xfId="0" applyNumberFormat="1" applyFont="1" applyFill="1" applyBorder="1" applyAlignment="1">
      <alignment horizontal="center" vertical="top"/>
    </xf>
    <xf numFmtId="39" fontId="7" fillId="0" borderId="7" xfId="0" applyNumberFormat="1" applyFont="1" applyFill="1" applyBorder="1" applyAlignment="1">
      <alignment horizontal="center" vertical="top"/>
    </xf>
    <xf numFmtId="43" fontId="8" fillId="2" borderId="9" xfId="1" applyNumberFormat="1" applyFont="1" applyFill="1" applyBorder="1" applyAlignment="1" applyProtection="1">
      <alignment horizontal="right" vertical="top"/>
      <protection locked="0"/>
    </xf>
    <xf numFmtId="43" fontId="8" fillId="0" borderId="7" xfId="1" applyNumberFormat="1" applyFont="1" applyFill="1" applyBorder="1" applyAlignment="1">
      <alignment horizontal="right" vertical="top" wrapText="1"/>
    </xf>
    <xf numFmtId="43" fontId="8" fillId="0" borderId="7" xfId="3" applyNumberFormat="1" applyFont="1" applyFill="1" applyBorder="1" applyAlignment="1">
      <alignment horizontal="center" vertical="top"/>
    </xf>
    <xf numFmtId="44" fontId="7" fillId="0" borderId="7" xfId="2" applyNumberFormat="1" applyFont="1" applyFill="1" applyBorder="1" applyAlignment="1">
      <alignment horizontal="right" vertical="top"/>
    </xf>
    <xf numFmtId="44" fontId="7" fillId="2" borderId="9" xfId="2" applyNumberFormat="1" applyFont="1" applyFill="1" applyBorder="1" applyAlignment="1" applyProtection="1">
      <alignment horizontal="right" vertical="top"/>
    </xf>
    <xf numFmtId="44" fontId="7" fillId="2" borderId="7" xfId="2" applyNumberFormat="1" applyFont="1" applyFill="1" applyBorder="1" applyAlignment="1" applyProtection="1">
      <alignment horizontal="right" vertical="top"/>
    </xf>
    <xf numFmtId="44" fontId="8" fillId="0" borderId="7" xfId="0" applyNumberFormat="1" applyFont="1" applyFill="1" applyBorder="1" applyAlignment="1">
      <alignment horizontal="right" vertical="top"/>
    </xf>
    <xf numFmtId="43" fontId="8" fillId="0" borderId="7" xfId="1" applyNumberFormat="1" applyFont="1" applyFill="1" applyBorder="1" applyAlignment="1">
      <alignment horizontal="center" vertical="top" wrapText="1"/>
    </xf>
    <xf numFmtId="43" fontId="8" fillId="0" borderId="7" xfId="0" applyNumberFormat="1" applyFont="1" applyFill="1" applyBorder="1" applyAlignment="1">
      <alignment horizontal="right" vertical="top"/>
    </xf>
    <xf numFmtId="43" fontId="8" fillId="2" borderId="4" xfId="1" applyNumberFormat="1" applyFont="1" applyFill="1" applyBorder="1" applyAlignment="1" applyProtection="1">
      <alignment horizontal="right" vertical="top"/>
      <protection locked="0"/>
    </xf>
    <xf numFmtId="43" fontId="8" fillId="0" borderId="8" xfId="1" applyNumberFormat="1" applyFont="1" applyFill="1" applyBorder="1" applyAlignment="1">
      <alignment horizontal="right" vertical="top"/>
    </xf>
    <xf numFmtId="44" fontId="7" fillId="0" borderId="17" xfId="2" applyNumberFormat="1" applyFont="1" applyFill="1" applyBorder="1" applyAlignment="1">
      <alignment horizontal="right" vertical="top"/>
    </xf>
    <xf numFmtId="44" fontId="7" fillId="2" borderId="17" xfId="2" applyNumberFormat="1" applyFont="1" applyFill="1" applyBorder="1" applyAlignment="1">
      <alignment horizontal="right" vertical="top"/>
    </xf>
    <xf numFmtId="44" fontId="7" fillId="2" borderId="7" xfId="2" applyNumberFormat="1" applyFont="1" applyFill="1" applyBorder="1" applyAlignment="1">
      <alignment horizontal="right" vertical="top"/>
    </xf>
    <xf numFmtId="164" fontId="7" fillId="5" borderId="13" xfId="0" applyNumberFormat="1" applyFont="1" applyFill="1" applyBorder="1" applyAlignment="1">
      <alignment horizontal="center" vertical="top" wrapText="1"/>
    </xf>
    <xf numFmtId="43" fontId="7" fillId="0" borderId="4" xfId="0" applyNumberFormat="1" applyFont="1" applyFill="1" applyBorder="1" applyAlignment="1">
      <alignment horizontal="center" vertical="top"/>
    </xf>
    <xf numFmtId="37" fontId="7" fillId="2" borderId="7" xfId="0" applyNumberFormat="1" applyFont="1" applyFill="1" applyBorder="1" applyAlignment="1">
      <alignment horizontal="left" vertical="top"/>
    </xf>
    <xf numFmtId="0" fontId="58" fillId="0" borderId="1" xfId="0" applyFont="1" applyBorder="1" applyAlignment="1">
      <alignment horizontal="center" vertical="top"/>
    </xf>
    <xf numFmtId="42" fontId="58" fillId="0" borderId="1" xfId="1" applyNumberFormat="1" applyFont="1" applyBorder="1" applyAlignment="1">
      <alignment vertical="top"/>
    </xf>
    <xf numFmtId="165" fontId="58" fillId="0" borderId="1" xfId="2" applyNumberFormat="1" applyFont="1" applyBorder="1" applyAlignment="1">
      <alignment horizontal="center" vertical="top"/>
    </xf>
    <xf numFmtId="38" fontId="7" fillId="0" borderId="0" xfId="2" applyNumberFormat="1" applyFont="1" applyFill="1" applyBorder="1" applyAlignment="1">
      <alignment horizontal="right" vertical="center"/>
    </xf>
    <xf numFmtId="165" fontId="7" fillId="0" borderId="20" xfId="3" applyNumberFormat="1" applyFont="1" applyFill="1" applyBorder="1" applyAlignment="1">
      <alignment horizontal="right" vertical="center"/>
    </xf>
    <xf numFmtId="41" fontId="8" fillId="0" borderId="1" xfId="0" applyNumberFormat="1" applyFont="1" applyBorder="1" applyAlignment="1">
      <alignment horizontal="center" vertical="top"/>
    </xf>
    <xf numFmtId="37" fontId="12" fillId="0" borderId="4" xfId="0" applyNumberFormat="1" applyFont="1" applyFill="1" applyBorder="1" applyAlignment="1">
      <alignment horizontal="center" vertical="top"/>
    </xf>
    <xf numFmtId="37" fontId="12" fillId="0" borderId="0" xfId="0" applyNumberFormat="1" applyFont="1" applyFill="1" applyBorder="1" applyAlignment="1">
      <alignment horizontal="center" vertical="center"/>
    </xf>
    <xf numFmtId="0" fontId="82" fillId="0" borderId="0" xfId="0" applyFont="1" applyBorder="1" applyAlignment="1">
      <alignment vertical="top" wrapText="1"/>
    </xf>
    <xf numFmtId="37" fontId="82" fillId="0" borderId="0" xfId="0" applyNumberFormat="1" applyFont="1" applyBorder="1" applyAlignment="1">
      <alignment vertical="top" wrapText="1"/>
    </xf>
    <xf numFmtId="10" fontId="7" fillId="0" borderId="1" xfId="3" applyNumberFormat="1" applyFont="1" applyFill="1" applyBorder="1" applyAlignment="1">
      <alignment horizontal="right" vertical="center"/>
    </xf>
    <xf numFmtId="10" fontId="7" fillId="0" borderId="0" xfId="3" applyNumberFormat="1" applyFont="1" applyFill="1" applyBorder="1" applyAlignment="1">
      <alignment horizontal="right" vertical="center"/>
    </xf>
    <xf numFmtId="165" fontId="7" fillId="0" borderId="10" xfId="2" applyNumberFormat="1" applyFont="1" applyBorder="1" applyAlignment="1">
      <alignment horizontal="right" vertical="top"/>
    </xf>
    <xf numFmtId="165" fontId="7" fillId="0" borderId="10" xfId="2" applyNumberFormat="1" applyFont="1" applyBorder="1" applyAlignment="1">
      <alignment vertical="top"/>
    </xf>
    <xf numFmtId="39" fontId="7" fillId="0" borderId="0" xfId="0" applyNumberFormat="1" applyFont="1" applyFill="1" applyBorder="1" applyAlignment="1">
      <alignment horizontal="right" vertical="top"/>
    </xf>
    <xf numFmtId="0" fontId="0" fillId="0" borderId="0" xfId="0" applyBorder="1" applyAlignment="1">
      <alignment vertical="top"/>
    </xf>
    <xf numFmtId="0" fontId="28" fillId="2" borderId="0" xfId="0" applyFont="1" applyFill="1"/>
    <xf numFmtId="37" fontId="28" fillId="2" borderId="0" xfId="0" applyNumberFormat="1" applyFont="1" applyFill="1"/>
    <xf numFmtId="42" fontId="28" fillId="2" borderId="0" xfId="2" applyNumberFormat="1" applyFont="1" applyFill="1"/>
    <xf numFmtId="41" fontId="28" fillId="2" borderId="0" xfId="2" applyNumberFormat="1" applyFont="1" applyFill="1"/>
    <xf numFmtId="0" fontId="28" fillId="2" borderId="0" xfId="0" applyFont="1" applyFill="1" applyAlignment="1"/>
    <xf numFmtId="37" fontId="28" fillId="2" borderId="0" xfId="0" applyNumberFormat="1" applyFont="1" applyFill="1" applyAlignment="1"/>
    <xf numFmtId="41" fontId="28" fillId="2" borderId="0" xfId="0" applyNumberFormat="1" applyFont="1" applyFill="1"/>
    <xf numFmtId="39" fontId="8" fillId="0" borderId="0" xfId="0" applyNumberFormat="1" applyFont="1" applyFill="1" applyAlignment="1">
      <alignment horizontal="left" vertical="top"/>
    </xf>
    <xf numFmtId="0" fontId="8" fillId="0" borderId="16" xfId="0" applyFont="1" applyFill="1" applyBorder="1" applyAlignment="1">
      <alignment horizontal="center" vertical="top"/>
    </xf>
    <xf numFmtId="39" fontId="8" fillId="0" borderId="0" xfId="1" applyNumberFormat="1" applyFont="1" applyFill="1" applyBorder="1" applyAlignment="1">
      <alignment horizontal="center" vertical="top"/>
    </xf>
    <xf numFmtId="42" fontId="28" fillId="0" borderId="10" xfId="0" applyNumberFormat="1" applyFont="1" applyBorder="1" applyAlignment="1">
      <alignment horizontal="centerContinuous"/>
    </xf>
    <xf numFmtId="42" fontId="28" fillId="0" borderId="10" xfId="0" applyNumberFormat="1" applyFont="1" applyBorder="1" applyAlignment="1">
      <alignment horizontal="center"/>
    </xf>
    <xf numFmtId="38" fontId="7" fillId="2" borderId="0" xfId="0" applyNumberFormat="1" applyFont="1" applyFill="1" applyAlignment="1">
      <alignment vertical="center"/>
    </xf>
    <xf numFmtId="42" fontId="8" fillId="2" borderId="4" xfId="2" applyNumberFormat="1" applyFont="1" applyFill="1" applyBorder="1" applyAlignment="1">
      <alignment horizontal="right" vertical="top"/>
    </xf>
    <xf numFmtId="41" fontId="8" fillId="2" borderId="4" xfId="0" applyNumberFormat="1" applyFont="1" applyFill="1" applyBorder="1" applyAlignment="1">
      <alignment horizontal="right" vertical="top"/>
    </xf>
    <xf numFmtId="43" fontId="8" fillId="2" borderId="7" xfId="1" applyNumberFormat="1" applyFont="1" applyFill="1" applyBorder="1" applyAlignment="1">
      <alignment horizontal="right" vertical="top"/>
    </xf>
    <xf numFmtId="37" fontId="8" fillId="2" borderId="7" xfId="1" applyNumberFormat="1" applyFont="1" applyFill="1" applyBorder="1" applyAlignment="1">
      <alignment horizontal="right" vertical="top"/>
    </xf>
    <xf numFmtId="43" fontId="8" fillId="2" borderId="8" xfId="1" applyNumberFormat="1" applyFont="1" applyFill="1" applyBorder="1" applyAlignment="1">
      <alignment horizontal="right" vertical="top"/>
    </xf>
    <xf numFmtId="0" fontId="32" fillId="0" borderId="0" xfId="0" applyFont="1" applyBorder="1" applyAlignment="1">
      <alignment horizontal="right"/>
    </xf>
    <xf numFmtId="0" fontId="33" fillId="0" borderId="0" xfId="0" applyFont="1" applyBorder="1"/>
    <xf numFmtId="0" fontId="34" fillId="0" borderId="0" xfId="0" applyFont="1" applyBorder="1" applyAlignment="1">
      <alignment horizontal="right"/>
    </xf>
    <xf numFmtId="0" fontId="86" fillId="0" borderId="0" xfId="0" applyFont="1"/>
    <xf numFmtId="0" fontId="11" fillId="0" borderId="1" xfId="0" applyFont="1" applyBorder="1" applyAlignment="1">
      <alignment horizontal="center"/>
    </xf>
    <xf numFmtId="0" fontId="11" fillId="0" borderId="0" xfId="0" applyFont="1" applyBorder="1" applyAlignment="1">
      <alignment horizontal="center"/>
    </xf>
    <xf numFmtId="0" fontId="11" fillId="0" borderId="16" xfId="0" applyFont="1" applyBorder="1" applyAlignment="1"/>
    <xf numFmtId="0" fontId="11" fillId="0" borderId="16" xfId="0" applyFont="1" applyBorder="1" applyAlignment="1">
      <alignment horizontal="center"/>
    </xf>
    <xf numFmtId="0" fontId="11" fillId="0" borderId="0" xfId="0" applyFont="1" applyAlignment="1"/>
    <xf numFmtId="0" fontId="11" fillId="0" borderId="0" xfId="0" applyFont="1" applyBorder="1" applyAlignment="1"/>
    <xf numFmtId="41" fontId="7" fillId="2" borderId="0" xfId="2" applyNumberFormat="1" applyFont="1" applyFill="1" applyBorder="1" applyAlignment="1">
      <alignment horizontal="center" vertical="center"/>
    </xf>
    <xf numFmtId="41" fontId="7" fillId="2" borderId="1" xfId="2" applyNumberFormat="1" applyFont="1" applyFill="1" applyBorder="1" applyAlignment="1">
      <alignment horizontal="center" vertical="center"/>
    </xf>
    <xf numFmtId="38" fontId="7" fillId="2" borderId="1" xfId="0" applyNumberFormat="1" applyFont="1" applyFill="1" applyBorder="1" applyAlignment="1">
      <alignment horizontal="center" vertical="center"/>
    </xf>
    <xf numFmtId="42" fontId="7" fillId="2" borderId="1" xfId="1" applyNumberFormat="1" applyFont="1" applyFill="1" applyBorder="1" applyAlignment="1">
      <alignment horizontal="center" vertical="center"/>
    </xf>
    <xf numFmtId="0" fontId="8" fillId="0" borderId="1" xfId="0" applyFont="1" applyFill="1" applyBorder="1" applyAlignment="1">
      <alignment horizontal="right" vertical="top"/>
    </xf>
    <xf numFmtId="0" fontId="24" fillId="0" borderId="7" xfId="0" applyFont="1" applyBorder="1" applyAlignment="1">
      <alignment horizontal="center" vertical="top" wrapText="1"/>
    </xf>
    <xf numFmtId="0" fontId="18" fillId="0" borderId="7" xfId="0" applyFont="1" applyBorder="1" applyAlignment="1"/>
    <xf numFmtId="0" fontId="0" fillId="0" borderId="7" xfId="0" applyBorder="1" applyAlignment="1"/>
    <xf numFmtId="0" fontId="18" fillId="0" borderId="17" xfId="0" applyFont="1" applyBorder="1" applyAlignment="1">
      <alignment horizontal="left"/>
    </xf>
    <xf numFmtId="0" fontId="0" fillId="0" borderId="17" xfId="0" applyBorder="1" applyAlignment="1"/>
    <xf numFmtId="0" fontId="18" fillId="0" borderId="7" xfId="0" applyFont="1" applyBorder="1" applyAlignment="1">
      <alignment horizontal="left"/>
    </xf>
    <xf numFmtId="0" fontId="18" fillId="0" borderId="7" xfId="0" applyFont="1" applyBorder="1" applyAlignment="1">
      <alignment horizontal="center"/>
    </xf>
    <xf numFmtId="0" fontId="0" fillId="0" borderId="7" xfId="0" applyBorder="1" applyAlignment="1">
      <alignment horizontal="center"/>
    </xf>
    <xf numFmtId="0" fontId="17" fillId="0" borderId="7" xfId="0" applyFont="1" applyFill="1" applyBorder="1" applyAlignment="1">
      <alignment horizontal="left" vertical="center"/>
    </xf>
    <xf numFmtId="0" fontId="18" fillId="0" borderId="7" xfId="0" applyFont="1" applyFill="1" applyBorder="1" applyAlignment="1">
      <alignment vertical="center"/>
    </xf>
    <xf numFmtId="0" fontId="17" fillId="0" borderId="17" xfId="0" applyFont="1" applyFill="1" applyBorder="1" applyAlignment="1">
      <alignment vertical="center"/>
    </xf>
    <xf numFmtId="0" fontId="17" fillId="0" borderId="7" xfId="0" applyFont="1" applyBorder="1" applyAlignment="1">
      <alignment horizontal="center" vertical="top" wrapText="1"/>
    </xf>
    <xf numFmtId="0" fontId="77" fillId="0" borderId="7" xfId="0" applyFont="1" applyBorder="1" applyAlignment="1">
      <alignment horizontal="center" vertical="top" wrapText="1"/>
    </xf>
    <xf numFmtId="0" fontId="18" fillId="0" borderId="4" xfId="0" applyFont="1" applyBorder="1" applyAlignment="1">
      <alignment horizontal="left"/>
    </xf>
    <xf numFmtId="0" fontId="0" fillId="0" borderId="4" xfId="0" applyBorder="1" applyAlignment="1"/>
    <xf numFmtId="0" fontId="18" fillId="0" borderId="7" xfId="0" applyFont="1" applyFill="1" applyBorder="1" applyAlignment="1">
      <alignment horizontal="left" vertical="center"/>
    </xf>
    <xf numFmtId="0" fontId="18" fillId="0" borderId="4" xfId="0" applyFont="1" applyFill="1" applyBorder="1" applyAlignment="1">
      <alignment horizontal="left" vertical="center"/>
    </xf>
    <xf numFmtId="39" fontId="7" fillId="0" borderId="17" xfId="0" applyNumberFormat="1" applyFont="1" applyFill="1" applyBorder="1" applyAlignment="1">
      <alignment horizontal="right" vertical="top"/>
    </xf>
    <xf numFmtId="0" fontId="0" fillId="0" borderId="17" xfId="0" applyBorder="1" applyAlignment="1">
      <alignment vertical="top"/>
    </xf>
    <xf numFmtId="39" fontId="7" fillId="0" borderId="0" xfId="0" applyNumberFormat="1" applyFont="1" applyFill="1" applyBorder="1" applyAlignment="1">
      <alignment horizontal="right" vertical="top"/>
    </xf>
    <xf numFmtId="0" fontId="0" fillId="0" borderId="0" xfId="0" applyBorder="1" applyAlignment="1">
      <alignment vertical="top"/>
    </xf>
    <xf numFmtId="38" fontId="9" fillId="0" borderId="0" xfId="1" applyNumberFormat="1" applyFont="1" applyFill="1" applyBorder="1" applyAlignment="1">
      <alignment horizontal="center" vertical="top"/>
    </xf>
    <xf numFmtId="49" fontId="7" fillId="0" borderId="8" xfId="0" applyNumberFormat="1" applyFont="1" applyFill="1" applyBorder="1" applyAlignment="1">
      <alignment horizontal="center" vertical="top" wrapText="1"/>
    </xf>
    <xf numFmtId="49" fontId="7" fillId="0" borderId="1" xfId="0" applyNumberFormat="1" applyFont="1" applyFill="1" applyBorder="1" applyAlignment="1">
      <alignment horizontal="center" vertical="top" wrapText="1"/>
    </xf>
    <xf numFmtId="49" fontId="7" fillId="0" borderId="14" xfId="0"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49" fontId="7" fillId="0" borderId="0" xfId="0" applyNumberFormat="1" applyFont="1" applyFill="1" applyBorder="1" applyAlignment="1">
      <alignment horizontal="center" vertical="top" wrapText="1"/>
    </xf>
    <xf numFmtId="0" fontId="7" fillId="0" borderId="0" xfId="0" applyFont="1" applyFill="1" applyBorder="1" applyAlignment="1">
      <alignment horizontal="center" vertical="top"/>
    </xf>
    <xf numFmtId="0" fontId="7" fillId="0" borderId="0" xfId="0" applyFont="1" applyFill="1" applyAlignment="1">
      <alignment horizontal="center" vertical="top"/>
    </xf>
    <xf numFmtId="39" fontId="7" fillId="0" borderId="7" xfId="0" applyNumberFormat="1" applyFont="1" applyFill="1" applyBorder="1" applyAlignment="1">
      <alignment horizontal="right" vertical="top"/>
    </xf>
    <xf numFmtId="0" fontId="0" fillId="0" borderId="7" xfId="0" applyBorder="1" applyAlignment="1">
      <alignment vertical="top"/>
    </xf>
    <xf numFmtId="9" fontId="7" fillId="0" borderId="6" xfId="0" applyNumberFormat="1" applyFont="1" applyFill="1" applyBorder="1" applyAlignment="1">
      <alignment horizontal="center" vertical="top"/>
    </xf>
    <xf numFmtId="9" fontId="7" fillId="0" borderId="0" xfId="0" applyNumberFormat="1" applyFont="1" applyFill="1" applyAlignment="1">
      <alignment horizontal="center" vertical="top"/>
    </xf>
    <xf numFmtId="39" fontId="8" fillId="0" borderId="2" xfId="0" applyNumberFormat="1" applyFont="1" applyFill="1" applyBorder="1" applyAlignment="1">
      <alignment horizontal="center" vertical="top" wrapText="1"/>
    </xf>
    <xf numFmtId="39" fontId="8" fillId="0" borderId="4" xfId="0" applyNumberFormat="1" applyFont="1" applyFill="1" applyBorder="1" applyAlignment="1">
      <alignment horizontal="center" vertical="top" wrapText="1"/>
    </xf>
    <xf numFmtId="0" fontId="8" fillId="0" borderId="2" xfId="0" applyFont="1" applyFill="1" applyBorder="1" applyAlignment="1">
      <alignment horizontal="center" vertical="top"/>
    </xf>
    <xf numFmtId="0" fontId="8" fillId="0" borderId="4" xfId="0" applyFont="1" applyFill="1" applyBorder="1" applyAlignment="1">
      <alignment horizontal="center" vertical="top"/>
    </xf>
    <xf numFmtId="37" fontId="58" fillId="0" borderId="1" xfId="0" applyNumberFormat="1" applyFont="1" applyBorder="1" applyAlignment="1">
      <alignment horizontal="center" vertical="top"/>
    </xf>
    <xf numFmtId="0" fontId="58" fillId="0" borderId="16" xfId="0" applyFont="1" applyBorder="1" applyAlignment="1">
      <alignment horizontal="left" vertical="top"/>
    </xf>
    <xf numFmtId="5" fontId="58" fillId="0" borderId="1" xfId="2" applyNumberFormat="1" applyFont="1" applyBorder="1" applyAlignment="1">
      <alignment horizontal="center" vertical="top"/>
    </xf>
    <xf numFmtId="10" fontId="58" fillId="0" borderId="1" xfId="3" applyNumberFormat="1" applyFont="1" applyBorder="1" applyAlignment="1">
      <alignment horizontal="center" vertical="top"/>
    </xf>
    <xf numFmtId="10" fontId="58" fillId="0" borderId="1" xfId="0" applyNumberFormat="1" applyFont="1" applyBorder="1" applyAlignment="1">
      <alignment horizontal="center" vertical="top"/>
    </xf>
    <xf numFmtId="172" fontId="58" fillId="0" borderId="1" xfId="2" applyNumberFormat="1" applyFont="1" applyBorder="1" applyAlignment="1">
      <alignment horizontal="center" vertical="top"/>
    </xf>
    <xf numFmtId="172" fontId="58" fillId="0" borderId="1" xfId="1" applyNumberFormat="1" applyFont="1" applyBorder="1" applyAlignment="1">
      <alignment horizontal="center" vertical="top"/>
    </xf>
    <xf numFmtId="173" fontId="58" fillId="0" borderId="1" xfId="2" applyNumberFormat="1" applyFont="1" applyBorder="1" applyAlignment="1">
      <alignment horizontal="center" vertical="top"/>
    </xf>
    <xf numFmtId="0" fontId="45" fillId="0" borderId="0" xfId="0" applyFont="1" applyAlignment="1">
      <alignment horizontal="center" vertical="top"/>
    </xf>
    <xf numFmtId="0" fontId="0" fillId="0" borderId="0" xfId="0" applyAlignment="1">
      <alignment horizontal="center" vertical="top"/>
    </xf>
    <xf numFmtId="0" fontId="45" fillId="0" borderId="0" xfId="0" applyFont="1" applyAlignment="1">
      <alignment horizontal="left" vertical="top" wrapText="1"/>
    </xf>
    <xf numFmtId="0" fontId="58" fillId="0" borderId="1" xfId="0" applyFont="1" applyBorder="1" applyAlignment="1">
      <alignment horizontal="center" vertical="top"/>
    </xf>
    <xf numFmtId="0" fontId="58" fillId="0" borderId="0" xfId="0" applyFont="1" applyAlignment="1">
      <alignment horizontal="left" vertical="top" wrapText="1" indent="4"/>
    </xf>
    <xf numFmtId="177" fontId="58" fillId="0" borderId="10" xfId="3" applyNumberFormat="1" applyFont="1" applyBorder="1" applyAlignment="1">
      <alignment horizontal="center" vertical="top"/>
    </xf>
    <xf numFmtId="0" fontId="57" fillId="0" borderId="0" xfId="0" applyFont="1" applyBorder="1" applyAlignment="1">
      <alignment horizontal="center" vertical="top"/>
    </xf>
    <xf numFmtId="0" fontId="74" fillId="0" borderId="0" xfId="0" applyFont="1" applyAlignment="1">
      <alignment horizontal="center" vertical="top"/>
    </xf>
    <xf numFmtId="0" fontId="49" fillId="0" borderId="0" xfId="0" applyFont="1" applyAlignment="1">
      <alignment horizontal="center" vertical="top"/>
    </xf>
    <xf numFmtId="0" fontId="59" fillId="0" borderId="0" xfId="0" applyFont="1" applyAlignment="1">
      <alignment horizontal="center" vertical="top"/>
    </xf>
    <xf numFmtId="0" fontId="47" fillId="0" borderId="0" xfId="0" applyFont="1" applyAlignment="1">
      <alignment horizontal="center" vertical="top"/>
    </xf>
    <xf numFmtId="38" fontId="7" fillId="0" borderId="0" xfId="2" applyNumberFormat="1" applyFont="1" applyFill="1" applyBorder="1" applyAlignment="1">
      <alignment horizontal="right" vertical="center"/>
    </xf>
    <xf numFmtId="38" fontId="69" fillId="0" borderId="0" xfId="1" applyNumberFormat="1" applyFont="1" applyFill="1" applyBorder="1" applyAlignment="1">
      <alignment horizontal="center" vertical="center"/>
    </xf>
    <xf numFmtId="37" fontId="7" fillId="2" borderId="7" xfId="0" applyNumberFormat="1" applyFont="1" applyFill="1" applyBorder="1" applyAlignment="1">
      <alignment horizontal="center" vertical="top"/>
    </xf>
    <xf numFmtId="37" fontId="9" fillId="0" borderId="9" xfId="0" applyNumberFormat="1" applyFont="1" applyFill="1" applyBorder="1" applyAlignment="1">
      <alignment horizontal="center" vertical="top"/>
    </xf>
    <xf numFmtId="37" fontId="9" fillId="0" borderId="10" xfId="0" applyNumberFormat="1" applyFont="1" applyFill="1" applyBorder="1" applyAlignment="1">
      <alignment horizontal="center" vertical="top"/>
    </xf>
    <xf numFmtId="37" fontId="9" fillId="0" borderId="12" xfId="0" applyNumberFormat="1" applyFont="1" applyFill="1" applyBorder="1" applyAlignment="1">
      <alignment horizontal="center" vertical="top"/>
    </xf>
    <xf numFmtId="0" fontId="82" fillId="0" borderId="0" xfId="0" applyFont="1" applyBorder="1" applyAlignment="1">
      <alignment horizontal="right" vertical="top" wrapText="1"/>
    </xf>
    <xf numFmtId="10" fontId="82" fillId="0" borderId="0" xfId="2" applyNumberFormat="1" applyFont="1" applyBorder="1" applyAlignment="1">
      <alignment horizontal="right" vertical="top"/>
    </xf>
    <xf numFmtId="0" fontId="84" fillId="0" borderId="0" xfId="0" applyFont="1" applyAlignment="1">
      <alignment horizontal="center" vertical="top"/>
    </xf>
    <xf numFmtId="0" fontId="77" fillId="6" borderId="0" xfId="0" applyFont="1" applyFill="1" applyAlignment="1">
      <alignment horizontal="center" vertical="top"/>
    </xf>
    <xf numFmtId="39" fontId="8" fillId="0" borderId="0" xfId="0" applyNumberFormat="1" applyFont="1" applyBorder="1" applyAlignment="1">
      <alignment horizontal="left" vertical="top" wrapText="1"/>
    </xf>
    <xf numFmtId="0" fontId="7" fillId="0" borderId="0" xfId="0" applyFont="1" applyAlignment="1">
      <alignment horizontal="left" vertical="top" indent="1"/>
    </xf>
    <xf numFmtId="38" fontId="9" fillId="0" borderId="0" xfId="1" applyNumberFormat="1" applyFont="1" applyBorder="1" applyAlignment="1">
      <alignment horizontal="center" vertical="top"/>
    </xf>
    <xf numFmtId="0" fontId="8" fillId="0" borderId="0" xfId="0" applyFont="1" applyAlignment="1">
      <alignment horizontal="center" vertical="top"/>
    </xf>
    <xf numFmtId="39" fontId="7" fillId="0" borderId="0" xfId="5" applyNumberFormat="1" applyFont="1" applyBorder="1" applyAlignment="1">
      <alignment horizontal="right" vertical="top"/>
    </xf>
    <xf numFmtId="165" fontId="15" fillId="0" borderId="0" xfId="5" applyNumberFormat="1" applyFont="1" applyAlignment="1">
      <alignment horizontal="center" vertical="top" wrapText="1"/>
    </xf>
    <xf numFmtId="165" fontId="15" fillId="0" borderId="0" xfId="0" applyNumberFormat="1" applyFont="1" applyBorder="1" applyAlignment="1">
      <alignment horizontal="center" vertical="top" wrapText="1"/>
    </xf>
    <xf numFmtId="165" fontId="15" fillId="2" borderId="0" xfId="0" applyNumberFormat="1" applyFont="1" applyFill="1" applyBorder="1" applyAlignment="1">
      <alignment horizontal="center" vertical="top" wrapText="1"/>
    </xf>
    <xf numFmtId="0" fontId="7" fillId="0" borderId="9" xfId="0" applyFont="1" applyFill="1" applyBorder="1" applyAlignment="1">
      <alignment horizontal="center" vertical="top"/>
    </xf>
    <xf numFmtId="0" fontId="7" fillId="0" borderId="10" xfId="0" applyFont="1" applyFill="1" applyBorder="1" applyAlignment="1">
      <alignment horizontal="center" vertical="top"/>
    </xf>
    <xf numFmtId="0" fontId="7" fillId="0" borderId="12" xfId="0" applyFont="1" applyFill="1" applyBorder="1" applyAlignment="1">
      <alignment horizontal="center" vertical="top"/>
    </xf>
    <xf numFmtId="0" fontId="8" fillId="0" borderId="0" xfId="0" applyFont="1" applyAlignment="1">
      <alignment horizontal="left" vertical="top"/>
    </xf>
    <xf numFmtId="0" fontId="8" fillId="0" borderId="0" xfId="0" applyFont="1" applyFill="1" applyAlignment="1">
      <alignment horizontal="left" vertical="top"/>
    </xf>
    <xf numFmtId="0" fontId="7" fillId="0" borderId="6" xfId="0" applyFont="1" applyFill="1" applyBorder="1" applyAlignment="1">
      <alignment horizontal="center" wrapText="1"/>
    </xf>
    <xf numFmtId="0" fontId="8" fillId="0" borderId="16" xfId="0" applyFont="1" applyFill="1" applyBorder="1" applyAlignment="1">
      <alignment horizontal="center" vertical="top"/>
    </xf>
    <xf numFmtId="49" fontId="8" fillId="0" borderId="16" xfId="0" applyNumberFormat="1" applyFont="1" applyFill="1" applyBorder="1" applyAlignment="1">
      <alignment horizontal="center" vertical="top"/>
    </xf>
    <xf numFmtId="0" fontId="8" fillId="0" borderId="0" xfId="0" applyFont="1" applyFill="1" applyAlignment="1">
      <alignment horizontal="left" vertical="top" wrapText="1" indent="5"/>
    </xf>
    <xf numFmtId="0" fontId="8" fillId="0" borderId="0" xfId="0" applyFont="1" applyAlignment="1">
      <alignment horizontal="left" vertical="top" wrapText="1"/>
    </xf>
    <xf numFmtId="166" fontId="47" fillId="0" borderId="0" xfId="0" applyNumberFormat="1" applyFont="1" applyAlignment="1">
      <alignment horizontal="left"/>
    </xf>
    <xf numFmtId="0" fontId="47" fillId="0" borderId="0" xfId="0" applyFont="1" applyAlignment="1"/>
    <xf numFmtId="41" fontId="28" fillId="0" borderId="0" xfId="0" applyNumberFormat="1" applyFont="1" applyAlignment="1">
      <alignment horizontal="center"/>
    </xf>
    <xf numFmtId="7" fontId="29" fillId="0" borderId="0" xfId="0" applyNumberFormat="1" applyFont="1" applyAlignment="1">
      <alignment horizontal="center"/>
    </xf>
    <xf numFmtId="7" fontId="18" fillId="0" borderId="0" xfId="0" applyNumberFormat="1" applyFont="1" applyAlignment="1">
      <alignment horizontal="center"/>
    </xf>
    <xf numFmtId="41" fontId="28" fillId="2" borderId="1" xfId="0" applyNumberFormat="1" applyFont="1" applyFill="1" applyBorder="1" applyAlignment="1">
      <alignment horizontal="center"/>
    </xf>
    <xf numFmtId="165" fontId="28" fillId="2" borderId="10" xfId="2" applyNumberFormat="1" applyFont="1" applyFill="1" applyBorder="1" applyAlignment="1">
      <alignment horizontal="center"/>
    </xf>
    <xf numFmtId="165" fontId="29" fillId="2" borderId="10" xfId="2" applyNumberFormat="1" applyFont="1" applyFill="1" applyBorder="1" applyAlignment="1">
      <alignment horizontal="center"/>
    </xf>
    <xf numFmtId="165" fontId="18" fillId="2" borderId="10" xfId="2" applyNumberFormat="1" applyFont="1" applyFill="1" applyBorder="1" applyAlignment="1">
      <alignment horizontal="center"/>
    </xf>
    <xf numFmtId="42" fontId="28" fillId="2" borderId="0" xfId="0" applyNumberFormat="1" applyFont="1" applyFill="1" applyAlignment="1">
      <alignment horizontal="center"/>
    </xf>
    <xf numFmtId="42" fontId="29" fillId="2" borderId="0" xfId="0" applyNumberFormat="1" applyFont="1" applyFill="1" applyAlignment="1">
      <alignment horizontal="center"/>
    </xf>
    <xf numFmtId="42" fontId="18" fillId="2" borderId="0" xfId="0" applyNumberFormat="1" applyFont="1" applyFill="1" applyAlignment="1">
      <alignment horizontal="center"/>
    </xf>
    <xf numFmtId="0" fontId="30" fillId="0" borderId="0" xfId="0" applyFont="1" applyAlignment="1">
      <alignment horizontal="center"/>
    </xf>
    <xf numFmtId="0" fontId="22" fillId="0" borderId="0" xfId="0" applyFont="1" applyAlignment="1">
      <alignment horizontal="center"/>
    </xf>
    <xf numFmtId="0" fontId="24" fillId="0" borderId="0" xfId="0" applyFont="1" applyAlignment="1">
      <alignment horizontal="center"/>
    </xf>
    <xf numFmtId="42" fontId="28" fillId="0" borderId="0" xfId="2" applyNumberFormat="1" applyFont="1" applyAlignment="1">
      <alignment horizontal="center"/>
    </xf>
    <xf numFmtId="41" fontId="28" fillId="0" borderId="0" xfId="2" applyNumberFormat="1" applyFont="1" applyAlignment="1">
      <alignment horizontal="center"/>
    </xf>
    <xf numFmtId="37" fontId="28" fillId="2" borderId="0" xfId="0" applyNumberFormat="1" applyFont="1" applyFill="1" applyAlignment="1"/>
    <xf numFmtId="0" fontId="28" fillId="2" borderId="0" xfId="0" applyFont="1" applyFill="1" applyAlignment="1"/>
    <xf numFmtId="42" fontId="28" fillId="0" borderId="10" xfId="0" applyNumberFormat="1" applyFont="1" applyBorder="1" applyAlignment="1">
      <alignment horizontal="center"/>
    </xf>
    <xf numFmtId="42" fontId="29" fillId="0" borderId="10" xfId="0" applyNumberFormat="1" applyFont="1" applyBorder="1" applyAlignment="1">
      <alignment horizontal="center"/>
    </xf>
    <xf numFmtId="42" fontId="18" fillId="0" borderId="10" xfId="0" applyNumberFormat="1" applyFont="1" applyBorder="1" applyAlignment="1">
      <alignment horizontal="center"/>
    </xf>
    <xf numFmtId="166" fontId="28" fillId="0" borderId="0" xfId="0" applyNumberFormat="1" applyFont="1" applyAlignment="1">
      <alignment horizontal="left"/>
    </xf>
    <xf numFmtId="166" fontId="29" fillId="0" borderId="0" xfId="0" applyNumberFormat="1" applyFont="1" applyAlignment="1"/>
    <xf numFmtId="0" fontId="30" fillId="0" borderId="1" xfId="0" applyFont="1" applyBorder="1" applyAlignment="1">
      <alignment horizontal="center"/>
    </xf>
    <xf numFmtId="0" fontId="29" fillId="0" borderId="1" xfId="0" applyFont="1" applyBorder="1" applyAlignment="1">
      <alignment horizontal="center"/>
    </xf>
    <xf numFmtId="0" fontId="18" fillId="0" borderId="1" xfId="0" applyFont="1" applyBorder="1" applyAlignment="1">
      <alignment horizontal="center"/>
    </xf>
    <xf numFmtId="165" fontId="28" fillId="0" borderId="0" xfId="2" applyNumberFormat="1" applyFont="1" applyAlignment="1">
      <alignment horizontal="center"/>
    </xf>
    <xf numFmtId="39" fontId="28" fillId="0" borderId="0" xfId="0" applyNumberFormat="1" applyFont="1" applyAlignment="1">
      <alignment horizontal="center"/>
    </xf>
    <xf numFmtId="0" fontId="0" fillId="0" borderId="0" xfId="0" applyAlignment="1">
      <alignment horizontal="center"/>
    </xf>
    <xf numFmtId="41" fontId="28" fillId="0" borderId="1" xfId="0" applyNumberFormat="1" applyFont="1" applyBorder="1" applyAlignment="1">
      <alignment horizontal="center"/>
    </xf>
    <xf numFmtId="0" fontId="30" fillId="0" borderId="0" xfId="0" applyFont="1" applyAlignment="1">
      <alignment horizontal="right"/>
    </xf>
    <xf numFmtId="0" fontId="0" fillId="2" borderId="0" xfId="0" applyFill="1" applyAlignment="1"/>
    <xf numFmtId="0" fontId="25" fillId="0" borderId="0" xfId="0" applyFont="1" applyAlignment="1">
      <alignment horizontal="center"/>
    </xf>
    <xf numFmtId="0" fontId="18" fillId="0" borderId="0" xfId="0" applyFont="1" applyAlignment="1">
      <alignment horizontal="center"/>
    </xf>
    <xf numFmtId="166" fontId="27" fillId="0" borderId="0" xfId="0" applyNumberFormat="1" applyFont="1" applyAlignment="1">
      <alignment horizontal="left"/>
    </xf>
    <xf numFmtId="0" fontId="19" fillId="0" borderId="0" xfId="0" applyFont="1" applyAlignment="1">
      <alignment horizontal="left"/>
    </xf>
    <xf numFmtId="0" fontId="18" fillId="0" borderId="0" xfId="0" applyFont="1" applyAlignment="1"/>
    <xf numFmtId="0" fontId="11" fillId="0" borderId="0" xfId="0" applyFont="1" applyBorder="1" applyAlignment="1">
      <alignment horizontal="center"/>
    </xf>
    <xf numFmtId="0" fontId="11" fillId="0" borderId="16" xfId="0" applyFont="1" applyBorder="1" applyAlignment="1">
      <alignment horizontal="center"/>
    </xf>
    <xf numFmtId="0" fontId="11" fillId="0" borderId="0" xfId="0" applyFont="1" applyAlignment="1">
      <alignment horizontal="center"/>
    </xf>
    <xf numFmtId="0" fontId="32" fillId="0" borderId="1" xfId="0" applyFont="1" applyBorder="1" applyAlignment="1">
      <alignment horizontal="center"/>
    </xf>
    <xf numFmtId="39" fontId="28" fillId="2" borderId="0" xfId="0" applyNumberFormat="1" applyFont="1" applyFill="1" applyBorder="1" applyAlignment="1">
      <alignment horizontal="center"/>
    </xf>
    <xf numFmtId="39" fontId="28" fillId="2" borderId="1" xfId="0" applyNumberFormat="1" applyFont="1" applyFill="1" applyBorder="1" applyAlignment="1">
      <alignment horizontal="center"/>
    </xf>
    <xf numFmtId="39" fontId="28" fillId="2" borderId="0" xfId="0" applyNumberFormat="1" applyFont="1" applyFill="1" applyAlignment="1">
      <alignment horizontal="center"/>
    </xf>
    <xf numFmtId="39" fontId="29" fillId="2" borderId="0" xfId="0" applyNumberFormat="1" applyFont="1" applyFill="1" applyAlignment="1">
      <alignment horizontal="center"/>
    </xf>
    <xf numFmtId="39" fontId="18" fillId="2" borderId="0" xfId="0" applyNumberFormat="1" applyFont="1" applyFill="1" applyAlignment="1">
      <alignment horizontal="center"/>
    </xf>
    <xf numFmtId="39" fontId="29" fillId="0" borderId="0" xfId="0" applyNumberFormat="1" applyFont="1" applyAlignment="1">
      <alignment horizontal="center"/>
    </xf>
    <xf numFmtId="39" fontId="18" fillId="0" borderId="0" xfId="0" applyNumberFormat="1" applyFont="1" applyAlignment="1">
      <alignment horizontal="center"/>
    </xf>
    <xf numFmtId="39" fontId="28" fillId="0" borderId="1" xfId="0" applyNumberFormat="1" applyFont="1" applyBorder="1" applyAlignment="1">
      <alignment horizontal="center"/>
    </xf>
    <xf numFmtId="0" fontId="28" fillId="0" borderId="0" xfId="0" applyFont="1" applyAlignment="1"/>
    <xf numFmtId="0" fontId="0" fillId="0" borderId="0" xfId="0" applyAlignment="1"/>
    <xf numFmtId="0" fontId="78" fillId="0" borderId="1" xfId="0" applyFont="1" applyBorder="1" applyAlignment="1">
      <alignment horizontal="center"/>
    </xf>
    <xf numFmtId="0" fontId="78" fillId="0" borderId="16" xfId="0" applyFont="1" applyBorder="1" applyAlignment="1">
      <alignment horizontal="center"/>
    </xf>
    <xf numFmtId="0" fontId="78" fillId="0" borderId="0" xfId="0" applyFont="1" applyAlignment="1">
      <alignment horizontal="center"/>
    </xf>
    <xf numFmtId="0" fontId="79" fillId="0" borderId="0" xfId="0" applyFont="1" applyAlignment="1">
      <alignment horizontal="center" vertical="center"/>
    </xf>
    <xf numFmtId="0" fontId="78" fillId="0" borderId="10" xfId="0" applyFont="1" applyBorder="1" applyAlignment="1">
      <alignment horizontal="center"/>
    </xf>
    <xf numFmtId="0" fontId="78" fillId="0" borderId="0" xfId="0" applyFont="1" applyAlignment="1">
      <alignment horizontal="left" vertical="top" wrapText="1"/>
    </xf>
  </cellXfs>
  <cellStyles count="6">
    <cellStyle name="Comma" xfId="1" builtinId="3"/>
    <cellStyle name="Currency" xfId="2" builtinId="4"/>
    <cellStyle name="Hyperlink" xfId="4" builtinId="8"/>
    <cellStyle name="Normal" xfId="0" builtinId="0"/>
    <cellStyle name="Normal 2" xfId="5"/>
    <cellStyle name="Percent" xfId="3" builtinId="5"/>
  </cellStyles>
  <dxfs count="62">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6" tint="0.79998168889431442"/>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E1"/>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441960</xdr:colOff>
      <xdr:row>0</xdr:row>
      <xdr:rowOff>114300</xdr:rowOff>
    </xdr:from>
    <xdr:to>
      <xdr:col>12</xdr:col>
      <xdr:colOff>0</xdr:colOff>
      <xdr:row>4</xdr:row>
      <xdr:rowOff>122613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1380" y="114300"/>
          <a:ext cx="2415540" cy="983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1397907</xdr:colOff>
      <xdr:row>1</xdr:row>
      <xdr:rowOff>19957</xdr:rowOff>
    </xdr:from>
    <xdr:to>
      <xdr:col>7</xdr:col>
      <xdr:colOff>2375172</xdr:colOff>
      <xdr:row>5</xdr:row>
      <xdr:rowOff>231412</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05657" y="242207"/>
          <a:ext cx="2929890" cy="1179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1698172</xdr:colOff>
      <xdr:row>3</xdr:row>
      <xdr:rowOff>142534</xdr:rowOff>
    </xdr:to>
    <xdr:pic>
      <xdr:nvPicPr>
        <xdr:cNvPr id="5" name="Picture 4" descr="T:\3-TECH SERVICES\- ADMIN-TECH SERVICES\CHFA New Logo_HorzSlogan(cropped).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1657" y="163286"/>
          <a:ext cx="1698172" cy="74022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539749</xdr:colOff>
      <xdr:row>0</xdr:row>
      <xdr:rowOff>0</xdr:rowOff>
    </xdr:from>
    <xdr:to>
      <xdr:col>14</xdr:col>
      <xdr:colOff>571799</xdr:colOff>
      <xdr:row>3</xdr:row>
      <xdr:rowOff>63500</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70249" y="0"/>
          <a:ext cx="268317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225136</xdr:colOff>
      <xdr:row>0</xdr:row>
      <xdr:rowOff>432954</xdr:rowOff>
    </xdr:from>
    <xdr:to>
      <xdr:col>12</xdr:col>
      <xdr:colOff>23322</xdr:colOff>
      <xdr:row>4</xdr:row>
      <xdr:rowOff>36829</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32227" y="432954"/>
          <a:ext cx="2707640" cy="1179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46</xdr:row>
      <xdr:rowOff>0</xdr:rowOff>
    </xdr:from>
    <xdr:to>
      <xdr:col>11</xdr:col>
      <xdr:colOff>525549</xdr:colOff>
      <xdr:row>49</xdr:row>
      <xdr:rowOff>244648</xdr:rowOff>
    </xdr:to>
    <xdr:pic>
      <xdr:nvPicPr>
        <xdr:cNvPr id="3"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07091" y="16417636"/>
          <a:ext cx="2707640" cy="1179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109</xdr:row>
      <xdr:rowOff>0</xdr:rowOff>
    </xdr:from>
    <xdr:to>
      <xdr:col>11</xdr:col>
      <xdr:colOff>525549</xdr:colOff>
      <xdr:row>112</xdr:row>
      <xdr:rowOff>244648</xdr:rowOff>
    </xdr:to>
    <xdr:pic>
      <xdr:nvPicPr>
        <xdr:cNvPr id="4"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07091" y="33805091"/>
          <a:ext cx="2707640" cy="1179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523875</xdr:colOff>
      <xdr:row>0</xdr:row>
      <xdr:rowOff>38100</xdr:rowOff>
    </xdr:from>
    <xdr:to>
      <xdr:col>8</xdr:col>
      <xdr:colOff>733425</xdr:colOff>
      <xdr:row>6</xdr:row>
      <xdr:rowOff>152400</xdr:rowOff>
    </xdr:to>
    <xdr:pic>
      <xdr:nvPicPr>
        <xdr:cNvPr id="2" name="Picture 1" descr="Description: cid:29A45D976F780E4795DA30F024E40A240AF15397@WS3-MAIL.chfa.local_0@example.co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91025" y="38100"/>
          <a:ext cx="24955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TECH%20SERVICES\-%20ADMIN-TECH%20SERVICES\CostCertifications\Cost%20Certification%20Workbook\OLD%20FORMS\CostCertForm_CHFAStaffU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hepherdPark-Hartford-09-018M\TechnicalServices\CostCertifications\CostCertForm_Shepherd%20Par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tractors Cost Data Sheet"/>
      <sheetName val="Development Cost Data Sheet"/>
      <sheetName val="Mort Cost Data Sheet"/>
      <sheetName val="LIHTC Recap"/>
      <sheetName val="2012 Cost Savings "/>
      <sheetName val="2013 Cost Savings"/>
      <sheetName val="Adj. Savings Overage"/>
      <sheetName val="MML"/>
      <sheetName val="MML &amp; DECD"/>
      <sheetName val="LIHTC Gap Analysis - 9%"/>
      <sheetName val="LIHTC Gap Analysis - 4%"/>
      <sheetName val="8609 Calc. sheet"/>
    </sheetNames>
    <sheetDataSet>
      <sheetData sheetId="0"/>
      <sheetData sheetId="1"/>
      <sheetData sheetId="2">
        <row r="34">
          <cell r="B34" t="str">
            <v>Other:</v>
          </cell>
        </row>
        <row r="35">
          <cell r="B35" t="str">
            <v>Other:</v>
          </cell>
        </row>
        <row r="49">
          <cell r="B49" t="str">
            <v>CHFA Construction Observation</v>
          </cell>
        </row>
        <row r="52">
          <cell r="B52" t="str">
            <v xml:space="preserve">Legal Counsel - Real Estate  </v>
          </cell>
        </row>
        <row r="61">
          <cell r="B61" t="str">
            <v>Soft Cost Contingency [ 5% Max. ]</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tractors Cost Data Sheet"/>
      <sheetName val="Development Cost Data Sheet"/>
      <sheetName val="Mort Cost Data Sheet"/>
      <sheetName val="LIHTC Recap"/>
      <sheetName val="Cost Savings "/>
      <sheetName val="Adj. Savings Overage"/>
      <sheetName val="MML"/>
      <sheetName val="LIHTC Gap Analysis"/>
      <sheetName val="8609 Calc. sheet"/>
      <sheetName val="Subst. Compl Let 9-24-13"/>
      <sheetName val="LIHTC (only) CostCert Letter"/>
      <sheetName val="Instructions 2013"/>
      <sheetName val="Contr. Cert. of Actual Cost"/>
      <sheetName val="Contractors Cost Data"/>
      <sheetName val="Mtgr Lihtc CC "/>
      <sheetName val="LIHTC Mtg Recapitulation Sheet"/>
      <sheetName val="Gap Analysis"/>
      <sheetName val="2013 Cost Savings"/>
      <sheetName val="LIHTC Building Schedules"/>
      <sheetName val="MML-CHFA-NEW"/>
      <sheetName val="MML-CHFA-DECD-NEW (2)"/>
      <sheetName val="Supplement Cost Cert."/>
      <sheetName val="Sheet1"/>
    </sheetNames>
    <sheetDataSet>
      <sheetData sheetId="0" refreshError="1"/>
      <sheetData sheetId="1" refreshError="1"/>
      <sheetData sheetId="2" refreshError="1">
        <row r="65">
          <cell r="B65" t="str">
            <v>Developer Allowance / Fee</v>
          </cell>
        </row>
        <row r="68">
          <cell r="B68" t="str">
            <v>Capitalized Reserves</v>
          </cell>
        </row>
        <row r="69">
          <cell r="B69" t="str">
            <v>RECOGNIZED LENDING COSTS</v>
          </cell>
        </row>
      </sheetData>
      <sheetData sheetId="3" refreshError="1">
        <row r="10">
          <cell r="C10" t="str">
            <v>CHFA APPROVED SOURCES</v>
          </cell>
        </row>
        <row r="11">
          <cell r="B11" t="str">
            <v>Equity Capital, Grants, Etc.</v>
          </cell>
        </row>
        <row r="12">
          <cell r="B12" t="str">
            <v>Federal LIHTC Net Proceeds</v>
          </cell>
        </row>
        <row r="20">
          <cell r="B20" t="str">
            <v>Deferred Developer Fee</v>
          </cell>
        </row>
        <row r="23">
          <cell r="B23" t="str">
            <v>Financing</v>
          </cell>
        </row>
        <row r="100">
          <cell r="B100" t="str">
            <v>TOTAL USES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www.chfa.org/Rental%20Housing/for%20Developers%20and%20Sponsors/Document%20Library/default.aspx" TargetMode="Externa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drawing" Target="../drawings/drawing3.xml"/><Relationship Id="rId4"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sheetPr>
  <dimension ref="A1:L48"/>
  <sheetViews>
    <sheetView zoomScaleNormal="100" workbookViewId="0">
      <selection activeCell="O22" sqref="O22"/>
    </sheetView>
  </sheetViews>
  <sheetFormatPr defaultRowHeight="17.25"/>
  <cols>
    <col min="1" max="1" width="15.109375" style="169" bestFit="1" customWidth="1"/>
    <col min="2" max="10" width="8.88671875" style="169"/>
    <col min="11" max="11" width="9.77734375" style="169" customWidth="1"/>
    <col min="12" max="256" width="8.88671875" style="169"/>
    <col min="257" max="257" width="15.109375" style="169" bestFit="1" customWidth="1"/>
    <col min="258" max="512" width="8.88671875" style="169"/>
    <col min="513" max="513" width="15.109375" style="169" bestFit="1" customWidth="1"/>
    <col min="514" max="768" width="8.88671875" style="169"/>
    <col min="769" max="769" width="15.109375" style="169" bestFit="1" customWidth="1"/>
    <col min="770" max="1024" width="8.88671875" style="169"/>
    <col min="1025" max="1025" width="15.109375" style="169" bestFit="1" customWidth="1"/>
    <col min="1026" max="1280" width="8.88671875" style="169"/>
    <col min="1281" max="1281" width="15.109375" style="169" bestFit="1" customWidth="1"/>
    <col min="1282" max="1536" width="8.88671875" style="169"/>
    <col min="1537" max="1537" width="15.109375" style="169" bestFit="1" customWidth="1"/>
    <col min="1538" max="1792" width="8.88671875" style="169"/>
    <col min="1793" max="1793" width="15.109375" style="169" bestFit="1" customWidth="1"/>
    <col min="1794" max="2048" width="8.88671875" style="169"/>
    <col min="2049" max="2049" width="15.109375" style="169" bestFit="1" customWidth="1"/>
    <col min="2050" max="2304" width="8.88671875" style="169"/>
    <col min="2305" max="2305" width="15.109375" style="169" bestFit="1" customWidth="1"/>
    <col min="2306" max="2560" width="8.88671875" style="169"/>
    <col min="2561" max="2561" width="15.109375" style="169" bestFit="1" customWidth="1"/>
    <col min="2562" max="2816" width="8.88671875" style="169"/>
    <col min="2817" max="2817" width="15.109375" style="169" bestFit="1" customWidth="1"/>
    <col min="2818" max="3072" width="8.88671875" style="169"/>
    <col min="3073" max="3073" width="15.109375" style="169" bestFit="1" customWidth="1"/>
    <col min="3074" max="3328" width="8.88671875" style="169"/>
    <col min="3329" max="3329" width="15.109375" style="169" bestFit="1" customWidth="1"/>
    <col min="3330" max="3584" width="8.88671875" style="169"/>
    <col min="3585" max="3585" width="15.109375" style="169" bestFit="1" customWidth="1"/>
    <col min="3586" max="3840" width="8.88671875" style="169"/>
    <col min="3841" max="3841" width="15.109375" style="169" bestFit="1" customWidth="1"/>
    <col min="3842" max="4096" width="8.88671875" style="169"/>
    <col min="4097" max="4097" width="15.109375" style="169" bestFit="1" customWidth="1"/>
    <col min="4098" max="4352" width="8.88671875" style="169"/>
    <col min="4353" max="4353" width="15.109375" style="169" bestFit="1" customWidth="1"/>
    <col min="4354" max="4608" width="8.88671875" style="169"/>
    <col min="4609" max="4609" width="15.109375" style="169" bestFit="1" customWidth="1"/>
    <col min="4610" max="4864" width="8.88671875" style="169"/>
    <col min="4865" max="4865" width="15.109375" style="169" bestFit="1" customWidth="1"/>
    <col min="4866" max="5120" width="8.88671875" style="169"/>
    <col min="5121" max="5121" width="15.109375" style="169" bestFit="1" customWidth="1"/>
    <col min="5122" max="5376" width="8.88671875" style="169"/>
    <col min="5377" max="5377" width="15.109375" style="169" bestFit="1" customWidth="1"/>
    <col min="5378" max="5632" width="8.88671875" style="169"/>
    <col min="5633" max="5633" width="15.109375" style="169" bestFit="1" customWidth="1"/>
    <col min="5634" max="5888" width="8.88671875" style="169"/>
    <col min="5889" max="5889" width="15.109375" style="169" bestFit="1" customWidth="1"/>
    <col min="5890" max="6144" width="8.88671875" style="169"/>
    <col min="6145" max="6145" width="15.109375" style="169" bestFit="1" customWidth="1"/>
    <col min="6146" max="6400" width="8.88671875" style="169"/>
    <col min="6401" max="6401" width="15.109375" style="169" bestFit="1" customWidth="1"/>
    <col min="6402" max="6656" width="8.88671875" style="169"/>
    <col min="6657" max="6657" width="15.109375" style="169" bestFit="1" customWidth="1"/>
    <col min="6658" max="6912" width="8.88671875" style="169"/>
    <col min="6913" max="6913" width="15.109375" style="169" bestFit="1" customWidth="1"/>
    <col min="6914" max="7168" width="8.88671875" style="169"/>
    <col min="7169" max="7169" width="15.109375" style="169" bestFit="1" customWidth="1"/>
    <col min="7170" max="7424" width="8.88671875" style="169"/>
    <col min="7425" max="7425" width="15.109375" style="169" bestFit="1" customWidth="1"/>
    <col min="7426" max="7680" width="8.88671875" style="169"/>
    <col min="7681" max="7681" width="15.109375" style="169" bestFit="1" customWidth="1"/>
    <col min="7682" max="7936" width="8.88671875" style="169"/>
    <col min="7937" max="7937" width="15.109375" style="169" bestFit="1" customWidth="1"/>
    <col min="7938" max="8192" width="8.88671875" style="169"/>
    <col min="8193" max="8193" width="15.109375" style="169" bestFit="1" customWidth="1"/>
    <col min="8194" max="8448" width="8.88671875" style="169"/>
    <col min="8449" max="8449" width="15.109375" style="169" bestFit="1" customWidth="1"/>
    <col min="8450" max="8704" width="8.88671875" style="169"/>
    <col min="8705" max="8705" width="15.109375" style="169" bestFit="1" customWidth="1"/>
    <col min="8706" max="8960" width="8.88671875" style="169"/>
    <col min="8961" max="8961" width="15.109375" style="169" bestFit="1" customWidth="1"/>
    <col min="8962" max="9216" width="8.88671875" style="169"/>
    <col min="9217" max="9217" width="15.109375" style="169" bestFit="1" customWidth="1"/>
    <col min="9218" max="9472" width="8.88671875" style="169"/>
    <col min="9473" max="9473" width="15.109375" style="169" bestFit="1" customWidth="1"/>
    <col min="9474" max="9728" width="8.88671875" style="169"/>
    <col min="9729" max="9729" width="15.109375" style="169" bestFit="1" customWidth="1"/>
    <col min="9730" max="9984" width="8.88671875" style="169"/>
    <col min="9985" max="9985" width="15.109375" style="169" bestFit="1" customWidth="1"/>
    <col min="9986" max="10240" width="8.88671875" style="169"/>
    <col min="10241" max="10241" width="15.109375" style="169" bestFit="1" customWidth="1"/>
    <col min="10242" max="10496" width="8.88671875" style="169"/>
    <col min="10497" max="10497" width="15.109375" style="169" bestFit="1" customWidth="1"/>
    <col min="10498" max="10752" width="8.88671875" style="169"/>
    <col min="10753" max="10753" width="15.109375" style="169" bestFit="1" customWidth="1"/>
    <col min="10754" max="11008" width="8.88671875" style="169"/>
    <col min="11009" max="11009" width="15.109375" style="169" bestFit="1" customWidth="1"/>
    <col min="11010" max="11264" width="8.88671875" style="169"/>
    <col min="11265" max="11265" width="15.109375" style="169" bestFit="1" customWidth="1"/>
    <col min="11266" max="11520" width="8.88671875" style="169"/>
    <col min="11521" max="11521" width="15.109375" style="169" bestFit="1" customWidth="1"/>
    <col min="11522" max="11776" width="8.88671875" style="169"/>
    <col min="11777" max="11777" width="15.109375" style="169" bestFit="1" customWidth="1"/>
    <col min="11778" max="12032" width="8.88671875" style="169"/>
    <col min="12033" max="12033" width="15.109375" style="169" bestFit="1" customWidth="1"/>
    <col min="12034" max="12288" width="8.88671875" style="169"/>
    <col min="12289" max="12289" width="15.109375" style="169" bestFit="1" customWidth="1"/>
    <col min="12290" max="12544" width="8.88671875" style="169"/>
    <col min="12545" max="12545" width="15.109375" style="169" bestFit="1" customWidth="1"/>
    <col min="12546" max="12800" width="8.88671875" style="169"/>
    <col min="12801" max="12801" width="15.109375" style="169" bestFit="1" customWidth="1"/>
    <col min="12802" max="13056" width="8.88671875" style="169"/>
    <col min="13057" max="13057" width="15.109375" style="169" bestFit="1" customWidth="1"/>
    <col min="13058" max="13312" width="8.88671875" style="169"/>
    <col min="13313" max="13313" width="15.109375" style="169" bestFit="1" customWidth="1"/>
    <col min="13314" max="13568" width="8.88671875" style="169"/>
    <col min="13569" max="13569" width="15.109375" style="169" bestFit="1" customWidth="1"/>
    <col min="13570" max="13824" width="8.88671875" style="169"/>
    <col min="13825" max="13825" width="15.109375" style="169" bestFit="1" customWidth="1"/>
    <col min="13826" max="14080" width="8.88671875" style="169"/>
    <col min="14081" max="14081" width="15.109375" style="169" bestFit="1" customWidth="1"/>
    <col min="14082" max="14336" width="8.88671875" style="169"/>
    <col min="14337" max="14337" width="15.109375" style="169" bestFit="1" customWidth="1"/>
    <col min="14338" max="14592" width="8.88671875" style="169"/>
    <col min="14593" max="14593" width="15.109375" style="169" bestFit="1" customWidth="1"/>
    <col min="14594" max="14848" width="8.88671875" style="169"/>
    <col min="14849" max="14849" width="15.109375" style="169" bestFit="1" customWidth="1"/>
    <col min="14850" max="15104" width="8.88671875" style="169"/>
    <col min="15105" max="15105" width="15.109375" style="169" bestFit="1" customWidth="1"/>
    <col min="15106" max="15360" width="8.88671875" style="169"/>
    <col min="15361" max="15361" width="15.109375" style="169" bestFit="1" customWidth="1"/>
    <col min="15362" max="15616" width="8.88671875" style="169"/>
    <col min="15617" max="15617" width="15.109375" style="169" bestFit="1" customWidth="1"/>
    <col min="15618" max="15872" width="8.88671875" style="169"/>
    <col min="15873" max="15873" width="15.109375" style="169" bestFit="1" customWidth="1"/>
    <col min="15874" max="16128" width="8.88671875" style="169"/>
    <col min="16129" max="16129" width="15.109375" style="169" bestFit="1" customWidth="1"/>
    <col min="16130" max="16384" width="8.88671875" style="169"/>
  </cols>
  <sheetData>
    <row r="1" spans="1:2">
      <c r="A1" s="171" t="s">
        <v>8</v>
      </c>
      <c r="B1" s="171"/>
    </row>
    <row r="4" spans="1:2">
      <c r="A4" s="172" t="s">
        <v>220</v>
      </c>
    </row>
    <row r="9" spans="1:2">
      <c r="A9" s="169" t="s">
        <v>211</v>
      </c>
    </row>
    <row r="11" spans="1:2">
      <c r="A11" s="169" t="s">
        <v>212</v>
      </c>
    </row>
    <row r="12" spans="1:2">
      <c r="A12" s="169" t="s">
        <v>213</v>
      </c>
    </row>
    <row r="13" spans="1:2">
      <c r="A13" s="169" t="s">
        <v>214</v>
      </c>
    </row>
    <row r="15" spans="1:2">
      <c r="A15" s="169" t="s">
        <v>221</v>
      </c>
    </row>
    <row r="17" spans="1:12">
      <c r="A17" s="169" t="s">
        <v>313</v>
      </c>
    </row>
    <row r="19" spans="1:12">
      <c r="A19" s="169" t="s">
        <v>302</v>
      </c>
    </row>
    <row r="20" spans="1:12">
      <c r="A20" s="169" t="s">
        <v>303</v>
      </c>
    </row>
    <row r="21" spans="1:12">
      <c r="A21" s="169" t="s">
        <v>310</v>
      </c>
    </row>
    <row r="22" spans="1:12">
      <c r="A22" s="169" t="s">
        <v>444</v>
      </c>
    </row>
    <row r="23" spans="1:12">
      <c r="A23" s="169" t="s">
        <v>314</v>
      </c>
    </row>
    <row r="24" spans="1:12">
      <c r="A24" s="169" t="s">
        <v>312</v>
      </c>
      <c r="B24" s="170"/>
      <c r="C24" s="170"/>
      <c r="D24" s="170"/>
      <c r="E24" s="170"/>
      <c r="F24" s="170"/>
      <c r="G24" s="170"/>
      <c r="H24" s="170"/>
      <c r="I24" s="170"/>
      <c r="J24" s="170"/>
      <c r="K24" s="170"/>
      <c r="L24" s="170"/>
    </row>
    <row r="25" spans="1:12">
      <c r="A25" s="170"/>
      <c r="B25" s="170"/>
      <c r="C25" s="170"/>
      <c r="D25" s="170"/>
      <c r="E25" s="170"/>
      <c r="F25" s="170"/>
      <c r="G25" s="170"/>
      <c r="H25" s="170"/>
      <c r="I25" s="170"/>
      <c r="J25" s="170"/>
      <c r="K25" s="170"/>
      <c r="L25" s="170"/>
    </row>
    <row r="26" spans="1:12">
      <c r="A26" s="169" t="s">
        <v>304</v>
      </c>
      <c r="B26" s="170"/>
      <c r="C26" s="170"/>
      <c r="D26" s="170"/>
      <c r="E26" s="170"/>
      <c r="F26" s="170"/>
      <c r="G26" s="170"/>
      <c r="H26" s="170"/>
      <c r="I26" s="170"/>
      <c r="J26" s="170"/>
      <c r="K26" s="170"/>
      <c r="L26" s="170"/>
    </row>
    <row r="27" spans="1:12">
      <c r="A27" s="169" t="s">
        <v>305</v>
      </c>
      <c r="B27" s="170"/>
      <c r="C27" s="170"/>
      <c r="D27" s="170"/>
      <c r="E27" s="170"/>
      <c r="F27" s="170"/>
      <c r="G27" s="170"/>
      <c r="H27" s="170"/>
      <c r="I27" s="170"/>
      <c r="J27" s="170"/>
      <c r="K27" s="170"/>
      <c r="L27" s="170"/>
    </row>
    <row r="28" spans="1:12">
      <c r="A28" s="169" t="s">
        <v>306</v>
      </c>
      <c r="B28" s="170"/>
      <c r="C28" s="170"/>
      <c r="D28" s="170"/>
      <c r="E28" s="170"/>
      <c r="F28" s="170"/>
      <c r="G28" s="170"/>
      <c r="H28" s="170"/>
      <c r="I28" s="170"/>
      <c r="J28" s="170"/>
      <c r="K28" s="170"/>
      <c r="L28" s="170"/>
    </row>
    <row r="29" spans="1:12">
      <c r="A29" s="169" t="s">
        <v>307</v>
      </c>
      <c r="B29" s="170"/>
      <c r="C29" s="170"/>
      <c r="D29" s="170"/>
      <c r="E29" s="170"/>
      <c r="F29" s="170"/>
      <c r="G29" s="170"/>
      <c r="H29" s="170"/>
      <c r="I29" s="170"/>
      <c r="J29" s="170"/>
      <c r="K29" s="170"/>
      <c r="L29" s="170"/>
    </row>
    <row r="30" spans="1:12">
      <c r="A30" s="168"/>
      <c r="B30" s="170"/>
      <c r="C30" s="170"/>
      <c r="D30" s="170"/>
      <c r="E30" s="170"/>
      <c r="F30" s="170"/>
      <c r="G30" s="170"/>
      <c r="H30" s="170"/>
      <c r="I30" s="170"/>
      <c r="J30" s="170"/>
      <c r="K30" s="170"/>
      <c r="L30" s="170"/>
    </row>
    <row r="31" spans="1:12">
      <c r="A31" s="173" t="s">
        <v>319</v>
      </c>
      <c r="B31" s="170"/>
      <c r="C31" s="170"/>
      <c r="D31" s="170"/>
      <c r="E31" s="170"/>
      <c r="F31" s="170"/>
      <c r="G31" s="170"/>
      <c r="H31" s="170"/>
      <c r="I31" s="170"/>
      <c r="J31" s="170"/>
      <c r="K31" s="170"/>
    </row>
    <row r="32" spans="1:12">
      <c r="A32" s="173"/>
      <c r="B32" s="170"/>
      <c r="C32" s="170"/>
      <c r="D32" s="170"/>
      <c r="E32" s="170"/>
      <c r="F32" s="170"/>
      <c r="G32" s="170"/>
      <c r="H32" s="170"/>
      <c r="I32" s="170"/>
      <c r="J32" s="170"/>
      <c r="K32" s="170"/>
    </row>
    <row r="33" spans="1:11">
      <c r="A33" s="173" t="s">
        <v>445</v>
      </c>
      <c r="B33" s="170"/>
      <c r="C33" s="170"/>
      <c r="D33" s="170"/>
      <c r="E33" s="170"/>
      <c r="F33" s="170"/>
      <c r="G33" s="170"/>
      <c r="H33" s="170"/>
      <c r="I33" s="170"/>
      <c r="J33" s="170"/>
      <c r="K33" s="170"/>
    </row>
    <row r="34" spans="1:11">
      <c r="A34" s="169" t="s">
        <v>308</v>
      </c>
      <c r="B34" s="170"/>
      <c r="C34" s="170"/>
      <c r="D34" s="170"/>
      <c r="E34" s="170"/>
      <c r="F34" s="170"/>
      <c r="G34" s="170"/>
      <c r="H34" s="170"/>
      <c r="I34" s="170"/>
      <c r="J34" s="170"/>
      <c r="K34" s="170"/>
    </row>
    <row r="35" spans="1:11">
      <c r="A35" s="169" t="s">
        <v>309</v>
      </c>
      <c r="B35" s="170"/>
      <c r="C35" s="170"/>
      <c r="D35" s="170"/>
      <c r="E35" s="170"/>
      <c r="F35" s="170"/>
      <c r="G35" s="170"/>
      <c r="H35" s="170"/>
      <c r="I35" s="170"/>
      <c r="J35" s="170"/>
      <c r="K35" s="170"/>
    </row>
    <row r="37" spans="1:11">
      <c r="A37" s="169" t="s">
        <v>215</v>
      </c>
    </row>
    <row r="42" spans="1:11">
      <c r="A42" s="169" t="s">
        <v>321</v>
      </c>
    </row>
    <row r="43" spans="1:11">
      <c r="A43" s="174" t="s">
        <v>320</v>
      </c>
      <c r="B43" s="174"/>
      <c r="C43" s="174"/>
      <c r="G43" s="174"/>
      <c r="H43" s="174"/>
      <c r="I43" s="174"/>
      <c r="J43" s="174"/>
      <c r="K43" s="174"/>
    </row>
    <row r="44" spans="1:11">
      <c r="G44" s="174"/>
      <c r="H44" s="174"/>
      <c r="I44" s="174"/>
      <c r="J44" s="174"/>
      <c r="K44" s="174"/>
    </row>
    <row r="45" spans="1:11">
      <c r="A45" s="169" t="s">
        <v>218</v>
      </c>
    </row>
    <row r="46" spans="1:11">
      <c r="A46" s="169" t="s">
        <v>219</v>
      </c>
    </row>
    <row r="47" spans="1:11">
      <c r="A47" s="169" t="s">
        <v>223</v>
      </c>
    </row>
    <row r="48" spans="1:11">
      <c r="A48" s="169" t="s">
        <v>224</v>
      </c>
    </row>
  </sheetData>
  <sheetProtection password="D9BD" sheet="1" objects="1" scenarios="1"/>
  <customSheetViews>
    <customSheetView guid="{B8D9EF33-186A-4B50-AB35-4A7A5372E63E}" state="hidden">
      <selection activeCell="A4" sqref="A4"/>
      <pageMargins left="0.75" right="0.75" top="1" bottom="0.5" header="0.3" footer="0.3"/>
      <printOptions horizontalCentered="1"/>
      <pageSetup scale="70" orientation="portrait" r:id="rId1"/>
      <headerFooter>
        <oddFooter>&amp;L&amp;10&amp;Z&amp;F&amp;F&amp;A</oddFooter>
      </headerFooter>
    </customSheetView>
    <customSheetView guid="{C0E81CA5-1E53-4DD2-94F0-DB2CE09F7672}" showPageBreaks="1" topLeftCell="A37">
      <selection activeCell="A50" sqref="A50"/>
      <pageMargins left="0.75" right="0.75" top="1" bottom="0.5" header="0.3" footer="0.3"/>
      <printOptions horizontalCentered="1"/>
      <pageSetup scale="70" orientation="portrait" r:id="rId2"/>
      <headerFooter>
        <oddFooter>&amp;L&amp;10&amp;Z&amp;F&amp;F&amp;A</oddFooter>
      </headerFooter>
    </customSheetView>
  </customSheetViews>
  <printOptions horizontalCentered="1"/>
  <pageMargins left="0.75" right="0.75" top="1" bottom="0.5" header="0.3" footer="0.3"/>
  <pageSetup scale="70" orientation="portrait" r:id="rId3"/>
  <headerFooter>
    <oddFooter>&amp;L&amp;10&amp;Z&amp;F&amp;F&amp;A</oddFooter>
  </headerFooter>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P201"/>
  <sheetViews>
    <sheetView zoomScale="55" zoomScaleNormal="55" workbookViewId="0"/>
  </sheetViews>
  <sheetFormatPr defaultColWidth="8.88671875" defaultRowHeight="12.75"/>
  <cols>
    <col min="1" max="1" width="13.44140625" style="5" customWidth="1"/>
    <col min="2" max="2" width="17.77734375" style="5" customWidth="1"/>
    <col min="3" max="4" width="8.88671875" style="5"/>
    <col min="5" max="5" width="7.109375" style="5" customWidth="1"/>
    <col min="6" max="6" width="8.88671875" style="5"/>
    <col min="7" max="7" width="32.77734375" style="5" customWidth="1"/>
    <col min="8" max="8" width="38.77734375" style="5" customWidth="1"/>
    <col min="9" max="12" width="8.5546875" style="5" customWidth="1"/>
    <col min="13" max="13" width="10.5546875" style="5" customWidth="1"/>
    <col min="14" max="16384" width="8.88671875" style="5"/>
  </cols>
  <sheetData>
    <row r="1" spans="1:12" ht="45.75">
      <c r="A1" s="7"/>
      <c r="B1" s="8"/>
      <c r="C1" s="8"/>
      <c r="D1" s="8"/>
      <c r="E1" s="8"/>
      <c r="F1" s="8"/>
      <c r="G1" s="8"/>
      <c r="H1" s="8"/>
      <c r="I1" s="8"/>
    </row>
    <row r="2" spans="1:12" ht="18">
      <c r="A2" s="8"/>
      <c r="B2" s="8"/>
      <c r="C2" s="8"/>
      <c r="D2" s="8"/>
      <c r="E2" s="8"/>
      <c r="F2" s="8"/>
      <c r="G2" s="8"/>
      <c r="H2" s="8"/>
      <c r="I2" s="8"/>
    </row>
    <row r="3" spans="1:12" ht="45.75">
      <c r="A3" s="858" t="s">
        <v>7</v>
      </c>
      <c r="B3" s="859"/>
      <c r="C3" s="859"/>
      <c r="D3" s="859"/>
      <c r="E3" s="859"/>
      <c r="F3" s="859"/>
      <c r="G3" s="859"/>
      <c r="H3" s="859"/>
      <c r="I3" s="859"/>
      <c r="J3" s="859"/>
      <c r="K3" s="859"/>
      <c r="L3" s="859"/>
    </row>
    <row r="4" spans="1:12" s="2" customFormat="1" ht="14.25"/>
    <row r="5" spans="1:12" s="2" customFormat="1" ht="14.25"/>
    <row r="6" spans="1:12" s="2" customFormat="1" ht="14.25"/>
    <row r="7" spans="1:12" s="9" customFormat="1" ht="29.25">
      <c r="B7" s="860" t="s">
        <v>8</v>
      </c>
      <c r="C7" s="861"/>
      <c r="D7" s="862"/>
      <c r="E7" s="862"/>
    </row>
    <row r="8" spans="1:12" s="9" customFormat="1" ht="29.25">
      <c r="B8" s="10"/>
      <c r="C8" s="10"/>
      <c r="D8" s="10"/>
      <c r="E8" s="10"/>
    </row>
    <row r="9" spans="1:12" s="9" customFormat="1" ht="29.25">
      <c r="B9" s="10"/>
      <c r="C9" s="10"/>
      <c r="D9" s="10"/>
      <c r="E9" s="10"/>
    </row>
    <row r="10" spans="1:12" s="9" customFormat="1" ht="29.25">
      <c r="B10" s="10"/>
      <c r="C10" s="10"/>
      <c r="D10" s="10"/>
      <c r="E10" s="10"/>
    </row>
    <row r="11" spans="1:12" s="9" customFormat="1" ht="29.25">
      <c r="B11" s="10" t="s">
        <v>220</v>
      </c>
      <c r="C11" s="10"/>
      <c r="D11" s="10"/>
      <c r="E11" s="10"/>
    </row>
    <row r="12" spans="1:12" s="9" customFormat="1" ht="29.25">
      <c r="B12" s="10"/>
      <c r="C12" s="10"/>
      <c r="D12" s="10"/>
      <c r="E12" s="10"/>
    </row>
    <row r="13" spans="1:12" s="9" customFormat="1" ht="29.25">
      <c r="B13" s="10"/>
      <c r="C13" s="10"/>
      <c r="D13" s="10"/>
      <c r="E13" s="10"/>
    </row>
    <row r="14" spans="1:12" s="9" customFormat="1" ht="29.25">
      <c r="B14" s="10"/>
      <c r="C14" s="10"/>
      <c r="D14" s="10"/>
      <c r="E14" s="10"/>
    </row>
    <row r="15" spans="1:12" s="9" customFormat="1" ht="29.25">
      <c r="B15" s="10"/>
      <c r="C15" s="10"/>
      <c r="D15" s="10"/>
      <c r="E15" s="10"/>
    </row>
    <row r="16" spans="1:12" s="9" customFormat="1" ht="29.25">
      <c r="B16" s="10"/>
      <c r="C16" s="10"/>
      <c r="D16" s="10"/>
      <c r="E16" s="10"/>
    </row>
    <row r="17" spans="1:11" s="9" customFormat="1" ht="29.25">
      <c r="B17" s="10" t="s">
        <v>226</v>
      </c>
      <c r="C17" s="10"/>
      <c r="D17" s="10"/>
      <c r="E17" s="10"/>
    </row>
    <row r="18" spans="1:11" s="9" customFormat="1" ht="29.25">
      <c r="B18" s="10"/>
      <c r="C18" s="10"/>
      <c r="D18" s="10"/>
      <c r="E18" s="10"/>
    </row>
    <row r="19" spans="1:11" s="9" customFormat="1" ht="29.25">
      <c r="B19" s="10" t="s">
        <v>227</v>
      </c>
      <c r="C19" s="10"/>
      <c r="D19" s="10"/>
      <c r="E19" s="10"/>
    </row>
    <row r="20" spans="1:11" s="9" customFormat="1" ht="29.25">
      <c r="B20" s="10" t="s">
        <v>207</v>
      </c>
      <c r="C20" s="10"/>
      <c r="D20" s="10"/>
      <c r="E20" s="10"/>
    </row>
    <row r="21" spans="1:11" s="9" customFormat="1" ht="29.25">
      <c r="B21" s="10"/>
      <c r="C21" s="10"/>
      <c r="D21" s="10"/>
      <c r="E21" s="10"/>
    </row>
    <row r="22" spans="1:11" s="9" customFormat="1" ht="29.25">
      <c r="B22" s="10" t="s">
        <v>208</v>
      </c>
      <c r="C22" s="10"/>
      <c r="D22" s="10"/>
      <c r="E22" s="10"/>
    </row>
    <row r="23" spans="1:11" s="9" customFormat="1" ht="29.25"/>
    <row r="24" spans="1:11" s="113" customFormat="1" ht="30">
      <c r="A24" s="110"/>
      <c r="B24" s="10" t="s">
        <v>199</v>
      </c>
      <c r="C24" s="111"/>
      <c r="D24" s="111"/>
      <c r="E24" s="112"/>
      <c r="F24" s="112"/>
      <c r="G24" s="112"/>
      <c r="H24" s="110"/>
      <c r="I24" s="110"/>
      <c r="J24" s="110"/>
      <c r="K24" s="110"/>
    </row>
    <row r="25" spans="1:11" s="113" customFormat="1" ht="30">
      <c r="A25" s="110"/>
      <c r="B25" s="10" t="s">
        <v>200</v>
      </c>
      <c r="C25" s="111"/>
      <c r="D25" s="111"/>
      <c r="E25" s="112"/>
      <c r="F25" s="112"/>
      <c r="G25" s="112"/>
      <c r="H25" s="110"/>
      <c r="I25" s="110"/>
      <c r="J25" s="110"/>
      <c r="K25" s="110"/>
    </row>
    <row r="26" spans="1:11" s="113" customFormat="1" ht="30">
      <c r="A26" s="110"/>
      <c r="B26" s="10" t="s">
        <v>542</v>
      </c>
      <c r="C26" s="111"/>
      <c r="D26" s="111"/>
      <c r="E26" s="112"/>
      <c r="F26" s="112"/>
      <c r="G26" s="112"/>
      <c r="H26" s="110"/>
      <c r="I26" s="110"/>
      <c r="J26" s="110"/>
      <c r="K26" s="110"/>
    </row>
    <row r="27" spans="1:11" s="113" customFormat="1" ht="30">
      <c r="A27" s="110"/>
      <c r="B27" s="10" t="s">
        <v>543</v>
      </c>
      <c r="C27" s="111"/>
      <c r="D27" s="111"/>
      <c r="E27" s="112"/>
      <c r="F27" s="112"/>
      <c r="G27" s="112"/>
      <c r="H27" s="110"/>
      <c r="I27" s="110"/>
      <c r="J27" s="110"/>
      <c r="K27" s="110"/>
    </row>
    <row r="28" spans="1:11" s="113" customFormat="1" ht="30">
      <c r="A28" s="110"/>
      <c r="B28" s="10" t="s">
        <v>228</v>
      </c>
      <c r="C28" s="111"/>
      <c r="D28" s="111"/>
      <c r="E28" s="112"/>
      <c r="F28" s="112"/>
      <c r="G28" s="112"/>
      <c r="H28" s="110"/>
      <c r="I28" s="110"/>
      <c r="J28" s="110"/>
      <c r="K28" s="110"/>
    </row>
    <row r="29" spans="1:11" s="113" customFormat="1" ht="30">
      <c r="A29" s="110"/>
      <c r="B29" s="10" t="s">
        <v>201</v>
      </c>
      <c r="C29" s="111"/>
      <c r="D29" s="111"/>
      <c r="E29" s="112"/>
      <c r="F29" s="112"/>
      <c r="G29" s="112"/>
      <c r="H29" s="110"/>
      <c r="I29" s="110"/>
      <c r="J29" s="110"/>
      <c r="K29" s="110"/>
    </row>
    <row r="30" spans="1:11" s="113" customFormat="1" ht="30">
      <c r="A30" s="110"/>
      <c r="B30" s="10" t="s">
        <v>202</v>
      </c>
      <c r="C30" s="111"/>
      <c r="D30" s="111"/>
      <c r="E30" s="112"/>
      <c r="F30" s="112"/>
      <c r="G30" s="112"/>
      <c r="H30" s="110"/>
      <c r="I30" s="110"/>
      <c r="J30" s="110"/>
      <c r="K30" s="110"/>
    </row>
    <row r="31" spans="1:11" s="113" customFormat="1" ht="30">
      <c r="A31" s="110"/>
      <c r="B31" s="10" t="s">
        <v>544</v>
      </c>
      <c r="C31" s="111"/>
      <c r="D31" s="111"/>
      <c r="E31" s="112"/>
      <c r="F31" s="112"/>
      <c r="G31" s="112"/>
      <c r="H31" s="110"/>
      <c r="I31" s="110"/>
      <c r="J31" s="110"/>
      <c r="K31" s="110"/>
    </row>
    <row r="32" spans="1:11" s="113" customFormat="1" ht="30">
      <c r="A32" s="110"/>
      <c r="B32" s="10" t="s">
        <v>545</v>
      </c>
      <c r="C32" s="111"/>
      <c r="D32" s="111"/>
      <c r="E32" s="112"/>
      <c r="F32" s="112"/>
      <c r="G32" s="112"/>
      <c r="H32" s="110"/>
      <c r="I32" s="110"/>
      <c r="J32" s="110"/>
      <c r="K32" s="110"/>
    </row>
    <row r="33" spans="1:15" s="113" customFormat="1" ht="30">
      <c r="A33" s="110"/>
      <c r="B33" s="10" t="s">
        <v>203</v>
      </c>
      <c r="C33" s="111"/>
      <c r="D33" s="111"/>
      <c r="E33" s="112"/>
      <c r="F33" s="112"/>
      <c r="G33" s="112"/>
      <c r="H33" s="110"/>
      <c r="I33" s="110"/>
      <c r="J33" s="110"/>
      <c r="K33" s="110"/>
    </row>
    <row r="34" spans="1:15" s="113" customFormat="1" ht="30">
      <c r="A34" s="110"/>
      <c r="B34" s="10" t="s">
        <v>204</v>
      </c>
      <c r="C34" s="111"/>
      <c r="D34" s="111"/>
      <c r="E34" s="112"/>
      <c r="F34" s="112"/>
      <c r="G34" s="112"/>
      <c r="H34" s="110"/>
      <c r="I34" s="110"/>
      <c r="J34" s="110"/>
      <c r="K34" s="110"/>
    </row>
    <row r="35" spans="1:15" s="9" customFormat="1" ht="29.25"/>
    <row r="36" spans="1:15" s="9" customFormat="1" ht="29.25">
      <c r="B36" s="10" t="s">
        <v>9</v>
      </c>
    </row>
    <row r="37" spans="1:15" s="9" customFormat="1" ht="29.25">
      <c r="B37" s="10" t="s">
        <v>10</v>
      </c>
    </row>
    <row r="38" spans="1:15" s="9" customFormat="1" ht="29.25">
      <c r="B38" s="10" t="s">
        <v>11</v>
      </c>
    </row>
    <row r="39" spans="1:15" s="9" customFormat="1" ht="29.25">
      <c r="B39" s="10" t="s">
        <v>541</v>
      </c>
    </row>
    <row r="40" spans="1:15" s="9" customFormat="1" ht="29.25"/>
    <row r="41" spans="1:15" s="9" customFormat="1" ht="29.25">
      <c r="B41" s="10" t="s">
        <v>12</v>
      </c>
    </row>
    <row r="42" spans="1:15" s="9" customFormat="1" ht="29.25">
      <c r="B42" s="10" t="s">
        <v>13</v>
      </c>
    </row>
    <row r="43" spans="1:15" s="9" customFormat="1" ht="29.25">
      <c r="B43" s="10" t="s">
        <v>546</v>
      </c>
    </row>
    <row r="44" spans="1:15" s="2" customFormat="1" ht="29.25">
      <c r="B44" s="9"/>
      <c r="C44" s="6"/>
      <c r="D44" s="6"/>
      <c r="E44" s="6"/>
      <c r="F44" s="6"/>
      <c r="G44" s="6"/>
      <c r="H44" s="6"/>
      <c r="I44" s="6"/>
      <c r="J44" s="6"/>
      <c r="K44" s="6"/>
      <c r="L44" s="6"/>
      <c r="M44" s="6"/>
      <c r="N44" s="6"/>
      <c r="O44" s="6"/>
    </row>
    <row r="45" spans="1:15" s="2" customFormat="1" ht="19.5">
      <c r="B45" s="6"/>
      <c r="C45" s="6"/>
      <c r="D45" s="6"/>
      <c r="E45" s="6"/>
      <c r="F45" s="6"/>
      <c r="G45" s="6"/>
      <c r="H45" s="6"/>
      <c r="I45" s="6"/>
      <c r="J45" s="6"/>
      <c r="K45" s="6"/>
      <c r="L45" s="6"/>
      <c r="M45" s="6"/>
      <c r="N45" s="6"/>
      <c r="O45" s="6"/>
    </row>
    <row r="46" spans="1:15" s="2" customFormat="1" ht="19.5">
      <c r="A46" s="6"/>
      <c r="B46" s="6"/>
      <c r="C46" s="6"/>
      <c r="D46" s="6"/>
      <c r="E46" s="6"/>
      <c r="F46" s="6"/>
      <c r="G46" s="6"/>
      <c r="H46" s="6"/>
      <c r="I46" s="6"/>
      <c r="J46" s="6"/>
      <c r="K46" s="6"/>
      <c r="L46" s="6"/>
      <c r="M46" s="6"/>
      <c r="N46" s="6"/>
      <c r="O46" s="6"/>
    </row>
    <row r="47" spans="1:15" s="12" customFormat="1" ht="24.75">
      <c r="A47" s="11" t="s">
        <v>63</v>
      </c>
    </row>
    <row r="48" spans="1:15" s="12" customFormat="1" ht="24.75">
      <c r="A48" s="847" t="s">
        <v>8</v>
      </c>
      <c r="B48" s="848"/>
    </row>
    <row r="49" spans="1:8" s="12" customFormat="1" ht="24.75">
      <c r="A49" s="11" t="s">
        <v>52</v>
      </c>
    </row>
    <row r="50" spans="1:8" s="12" customFormat="1" ht="24.75"/>
    <row r="51" spans="1:8" s="12" customFormat="1" ht="24.75"/>
    <row r="52" spans="1:8" s="12" customFormat="1" ht="24.75">
      <c r="A52" s="11" t="s">
        <v>230</v>
      </c>
    </row>
    <row r="53" spans="1:8" s="12" customFormat="1" ht="24.75">
      <c r="A53" s="11" t="s">
        <v>229</v>
      </c>
    </row>
    <row r="54" spans="1:8" s="12" customFormat="1" ht="24.75"/>
    <row r="55" spans="1:8" s="12" customFormat="1" ht="24.75">
      <c r="A55" s="11" t="s">
        <v>126</v>
      </c>
      <c r="H55" s="336">
        <f>'Recapitulation Sheet'!D77</f>
        <v>0</v>
      </c>
    </row>
    <row r="56" spans="1:8" s="12" customFormat="1" ht="24.75"/>
    <row r="57" spans="1:8" s="12" customFormat="1" ht="24.75">
      <c r="A57" s="11" t="s">
        <v>127</v>
      </c>
    </row>
    <row r="58" spans="1:8" s="12" customFormat="1" ht="24.75"/>
    <row r="59" spans="1:8" s="12" customFormat="1" ht="24.75">
      <c r="A59" s="11" t="s">
        <v>128</v>
      </c>
      <c r="H59" s="332"/>
    </row>
    <row r="60" spans="1:8" s="12" customFormat="1" ht="24.75">
      <c r="A60" s="340">
        <v>1</v>
      </c>
      <c r="B60" s="709" t="str">
        <f>'Recapitulation Sheet'!B69</f>
        <v>Entity Organizational and Legal</v>
      </c>
      <c r="C60" s="708"/>
      <c r="D60" s="708"/>
      <c r="E60" s="708"/>
      <c r="F60" s="709"/>
      <c r="G60" s="708"/>
      <c r="H60" s="710">
        <f>'Recapitulation Sheet'!F69</f>
        <v>0</v>
      </c>
    </row>
    <row r="61" spans="1:8" s="12" customFormat="1" ht="24.75">
      <c r="A61" s="340">
        <v>2</v>
      </c>
      <c r="B61" s="709" t="str">
        <f>'Recapitulation Sheet'!B72</f>
        <v>Tax Opinion and Entity Accounting</v>
      </c>
      <c r="C61" s="708"/>
      <c r="D61" s="708"/>
      <c r="E61" s="708"/>
      <c r="F61" s="709"/>
      <c r="G61" s="708"/>
      <c r="H61" s="711">
        <f>'Recapitulation Sheet'!F72</f>
        <v>0</v>
      </c>
    </row>
    <row r="62" spans="1:8" s="12" customFormat="1" ht="24.75">
      <c r="A62" s="340">
        <v>3</v>
      </c>
      <c r="B62" s="709" t="str">
        <f>'Recapitulation Sheet'!B73</f>
        <v>CHFA Tax Credit Fee</v>
      </c>
      <c r="C62" s="708"/>
      <c r="D62" s="708"/>
      <c r="E62" s="708"/>
      <c r="F62" s="709"/>
      <c r="G62" s="708"/>
      <c r="H62" s="711">
        <f>'Recapitulation Sheet'!F73</f>
        <v>0</v>
      </c>
    </row>
    <row r="63" spans="1:8" s="12" customFormat="1" ht="24.75">
      <c r="A63" s="340">
        <v>4</v>
      </c>
      <c r="B63" s="709" t="str">
        <f>'Recapitulation Sheet'!B74</f>
        <v>Tax Credit Application Fees (LIHTC-HTCC-Historic)</v>
      </c>
      <c r="C63" s="708"/>
      <c r="D63" s="708"/>
      <c r="E63" s="708"/>
      <c r="F63" s="709"/>
      <c r="G63" s="708"/>
      <c r="H63" s="711">
        <f>'Recapitulation Sheet'!F74</f>
        <v>0</v>
      </c>
    </row>
    <row r="64" spans="1:8" s="12" customFormat="1" ht="24.75">
      <c r="A64" s="340"/>
      <c r="B64" s="11"/>
      <c r="C64" s="11"/>
      <c r="D64" s="11"/>
      <c r="E64" s="11"/>
      <c r="G64" s="338" t="s">
        <v>2</v>
      </c>
      <c r="H64" s="337">
        <f>SUM(H60:H61)</f>
        <v>0</v>
      </c>
    </row>
    <row r="65" spans="1:8" s="12" customFormat="1" ht="24.75">
      <c r="H65" s="333"/>
    </row>
    <row r="66" spans="1:8" s="12" customFormat="1" ht="24.75">
      <c r="A66" s="11" t="s">
        <v>129</v>
      </c>
      <c r="H66" s="333"/>
    </row>
    <row r="67" spans="1:8" s="12" customFormat="1" ht="24.75">
      <c r="A67" s="340" t="s">
        <v>594</v>
      </c>
      <c r="B67" s="713" t="str">
        <f>'Recapitulation Sheet'!B20</f>
        <v>Construction Contingency</v>
      </c>
      <c r="C67" s="712"/>
      <c r="D67" s="712"/>
      <c r="E67" s="712"/>
      <c r="F67" s="713"/>
      <c r="G67" s="712"/>
      <c r="H67" s="710">
        <f>'Recapitulation Sheet'!F20</f>
        <v>0</v>
      </c>
    </row>
    <row r="68" spans="1:8" s="12" customFormat="1" ht="24.75">
      <c r="A68" s="340" t="s">
        <v>595</v>
      </c>
      <c r="B68" s="842" t="str">
        <f>'Recapitulation Sheet'!B24</f>
        <v>Architect - Design</v>
      </c>
      <c r="C68" s="857"/>
      <c r="D68" s="857"/>
      <c r="E68" s="857"/>
      <c r="F68" s="857"/>
      <c r="G68" s="857"/>
      <c r="H68" s="714">
        <f>'Recapitulation Sheet'!F24</f>
        <v>0</v>
      </c>
    </row>
    <row r="69" spans="1:8" s="12" customFormat="1" ht="24.75">
      <c r="A69" s="340" t="s">
        <v>596</v>
      </c>
      <c r="B69" s="842" t="str">
        <f>'Recapitulation Sheet'!B25</f>
        <v>Architect - Contract Administration</v>
      </c>
      <c r="C69" s="857"/>
      <c r="D69" s="857"/>
      <c r="E69" s="857"/>
      <c r="F69" s="857"/>
      <c r="G69" s="857"/>
      <c r="H69" s="714">
        <f>'Recapitulation Sheet'!F25</f>
        <v>0</v>
      </c>
    </row>
    <row r="70" spans="1:8" s="12" customFormat="1" ht="24.75">
      <c r="A70" s="340" t="s">
        <v>597</v>
      </c>
      <c r="B70" s="842" t="str">
        <f>'Recapitulation Sheet'!B27</f>
        <v>Surveys</v>
      </c>
      <c r="C70" s="857"/>
      <c r="D70" s="857"/>
      <c r="E70" s="857"/>
      <c r="F70" s="857"/>
      <c r="G70" s="857"/>
      <c r="H70" s="714">
        <f>'Recapitulation Sheet'!F27</f>
        <v>0</v>
      </c>
    </row>
    <row r="71" spans="1:8" s="12" customFormat="1" ht="24.75">
      <c r="A71" s="340" t="s">
        <v>598</v>
      </c>
      <c r="B71" s="842" t="str">
        <f>'Recapitulation Sheet'!B35</f>
        <v>Interest (CHFA)</v>
      </c>
      <c r="C71" s="843"/>
      <c r="D71" s="843"/>
      <c r="E71" s="843"/>
      <c r="F71" s="843"/>
      <c r="G71" s="843"/>
      <c r="H71" s="714">
        <f>'Recapitulation Sheet'!F35</f>
        <v>0</v>
      </c>
    </row>
    <row r="72" spans="1:8" s="12" customFormat="1" ht="24.75">
      <c r="A72" s="340" t="s">
        <v>599</v>
      </c>
      <c r="B72" s="842" t="str">
        <f>'Recapitulation Sheet'!B36</f>
        <v>CHFA Loan Origination and Commitment Fee @</v>
      </c>
      <c r="C72" s="857"/>
      <c r="D72" s="857"/>
      <c r="E72" s="857"/>
      <c r="F72" s="857"/>
      <c r="G72" s="857"/>
      <c r="H72" s="714">
        <f>'Recapitulation Sheet'!F36</f>
        <v>0</v>
      </c>
    </row>
    <row r="73" spans="1:8" s="12" customFormat="1" ht="24.75">
      <c r="A73" s="340" t="s">
        <v>600</v>
      </c>
      <c r="B73" s="842" t="str">
        <f>'Recapitulation Sheet'!B39</f>
        <v>Real Estate Taxes/Pilots</v>
      </c>
      <c r="C73" s="857"/>
      <c r="D73" s="857"/>
      <c r="E73" s="857"/>
      <c r="F73" s="857"/>
      <c r="G73" s="857"/>
      <c r="H73" s="714">
        <f>'Recapitulation Sheet'!F39</f>
        <v>0</v>
      </c>
    </row>
    <row r="74" spans="1:8" s="12" customFormat="1" ht="24.75">
      <c r="A74" s="340" t="s">
        <v>601</v>
      </c>
      <c r="B74" s="842" t="str">
        <f>'Recapitulation Sheet'!B40</f>
        <v>Insurance</v>
      </c>
      <c r="C74" s="857"/>
      <c r="D74" s="857"/>
      <c r="E74" s="857"/>
      <c r="F74" s="857"/>
      <c r="G74" s="857"/>
      <c r="H74" s="714">
        <f>'Recapitulation Sheet'!F40</f>
        <v>0</v>
      </c>
    </row>
    <row r="75" spans="1:8" s="12" customFormat="1" ht="24.75">
      <c r="A75" s="340" t="s">
        <v>602</v>
      </c>
      <c r="B75" s="842" t="str">
        <f>'Recapitulation Sheet'!B44</f>
        <v>Other:</v>
      </c>
      <c r="C75" s="857"/>
      <c r="D75" s="857"/>
      <c r="E75" s="857"/>
      <c r="F75" s="857"/>
      <c r="G75" s="857"/>
      <c r="H75" s="714">
        <f>'Recapitulation Sheet'!F44</f>
        <v>0</v>
      </c>
    </row>
    <row r="76" spans="1:8" s="12" customFormat="1" ht="24.75">
      <c r="A76" s="340" t="s">
        <v>603</v>
      </c>
      <c r="B76" s="842" t="str">
        <f>'Recapitulation Sheet'!B46</f>
        <v>CHFA Construction Observation</v>
      </c>
      <c r="C76" s="843"/>
      <c r="D76" s="843"/>
      <c r="E76" s="843"/>
      <c r="F76" s="843"/>
      <c r="G76" s="843"/>
      <c r="H76" s="714">
        <f>'Recapitulation Sheet'!F46</f>
        <v>0</v>
      </c>
    </row>
    <row r="77" spans="1:8" s="12" customFormat="1" ht="24.75">
      <c r="A77" s="340" t="s">
        <v>604</v>
      </c>
      <c r="B77" s="713" t="str">
        <f>'Recapitulation Sheet'!B49</f>
        <v xml:space="preserve">Legal Counsel - Real Estate  </v>
      </c>
      <c r="C77" s="712"/>
      <c r="D77" s="712"/>
      <c r="E77" s="712"/>
      <c r="F77" s="712"/>
      <c r="G77" s="712"/>
      <c r="H77" s="714">
        <f>'Recapitulation Sheet'!F49</f>
        <v>0</v>
      </c>
    </row>
    <row r="78" spans="1:8" s="12" customFormat="1" ht="24.75">
      <c r="A78" s="340" t="s">
        <v>605</v>
      </c>
      <c r="B78" s="713" t="str">
        <f>'Recapitulation Sheet'!B50</f>
        <v>CHFA External Legal Counsel</v>
      </c>
      <c r="C78" s="712"/>
      <c r="D78" s="712"/>
      <c r="E78" s="712"/>
      <c r="F78" s="712"/>
      <c r="G78" s="712"/>
      <c r="H78" s="714">
        <f>'Recapitulation Sheet'!F50</f>
        <v>0</v>
      </c>
    </row>
    <row r="79" spans="1:8" s="12" customFormat="1" ht="24.75">
      <c r="A79" s="340" t="s">
        <v>606</v>
      </c>
      <c r="B79" s="713" t="str">
        <f>'Recapitulation Sheet'!B51</f>
        <v>Title Insurance Premiums and Recording Costs</v>
      </c>
      <c r="C79" s="712"/>
      <c r="D79" s="712"/>
      <c r="E79" s="712"/>
      <c r="F79" s="712"/>
      <c r="G79" s="712"/>
      <c r="H79" s="714">
        <f>'Recapitulation Sheet'!F51</f>
        <v>0</v>
      </c>
    </row>
    <row r="80" spans="1:8" s="12" customFormat="1" ht="24.75">
      <c r="A80" s="340" t="s">
        <v>607</v>
      </c>
      <c r="B80" s="713" t="str">
        <f>'Recapitulation Sheet'!B53</f>
        <v>Lease-Up and Marketing</v>
      </c>
      <c r="C80" s="712"/>
      <c r="D80" s="712"/>
      <c r="E80" s="712"/>
      <c r="F80" s="712"/>
      <c r="G80" s="712"/>
      <c r="H80" s="714">
        <f>'Recapitulation Sheet'!F53</f>
        <v>0</v>
      </c>
    </row>
    <row r="81" spans="1:8" s="12" customFormat="1" ht="24.75">
      <c r="A81" s="340" t="s">
        <v>608</v>
      </c>
      <c r="B81" s="713" t="str">
        <f>'Recapitulation Sheet'!B54</f>
        <v xml:space="preserve">Cost Certifications  </v>
      </c>
      <c r="C81" s="712"/>
      <c r="D81" s="712"/>
      <c r="E81" s="712"/>
      <c r="F81" s="712"/>
      <c r="G81" s="712"/>
      <c r="H81" s="714">
        <f>'Recapitulation Sheet'!F54</f>
        <v>0</v>
      </c>
    </row>
    <row r="82" spans="1:8" s="12" customFormat="1" ht="24.75">
      <c r="A82" s="340" t="s">
        <v>609</v>
      </c>
      <c r="B82" s="713" t="str">
        <f>'Recapitulation Sheet'!B55</f>
        <v>Environmental Reports and Testing</v>
      </c>
      <c r="C82" s="712"/>
      <c r="D82" s="712"/>
      <c r="E82" s="712"/>
      <c r="F82" s="712"/>
      <c r="G82" s="712"/>
      <c r="H82" s="714">
        <f>'Recapitulation Sheet'!F55</f>
        <v>0</v>
      </c>
    </row>
    <row r="83" spans="1:8" s="12" customFormat="1" ht="24.75">
      <c r="A83" s="340" t="s">
        <v>795</v>
      </c>
      <c r="B83" s="713" t="str">
        <f>'Recapitulation Sheet'!B56</f>
        <v xml:space="preserve">Other: </v>
      </c>
      <c r="C83" s="712"/>
      <c r="D83" s="712"/>
      <c r="E83" s="712"/>
      <c r="F83" s="712"/>
      <c r="G83" s="712"/>
      <c r="H83" s="714">
        <f>'Recapitulation Sheet'!F56</f>
        <v>0</v>
      </c>
    </row>
    <row r="84" spans="1:8" s="12" customFormat="1" ht="24.75">
      <c r="A84" s="340" t="s">
        <v>796</v>
      </c>
      <c r="B84" s="713" t="str">
        <f>'Recapitulation Sheet'!B59</f>
        <v>Soft Cost Contingency [ 5% Max. ]</v>
      </c>
      <c r="C84" s="712"/>
      <c r="D84" s="712"/>
      <c r="E84" s="712"/>
      <c r="F84" s="712"/>
      <c r="G84" s="712"/>
      <c r="H84" s="714">
        <f>'Recapitulation Sheet'!F59</f>
        <v>0</v>
      </c>
    </row>
    <row r="85" spans="1:8" s="12" customFormat="1" ht="24.75">
      <c r="A85" s="340" t="s">
        <v>797</v>
      </c>
      <c r="B85" s="713" t="str">
        <f>'Recapitulation Sheet'!B62</f>
        <v>Developer Allowance / Fee</v>
      </c>
      <c r="C85" s="712"/>
      <c r="D85" s="712"/>
      <c r="E85" s="712"/>
      <c r="F85" s="712"/>
      <c r="G85" s="712"/>
      <c r="H85" s="714" t="e">
        <f>'Recapitulation Sheet'!F62</f>
        <v>#DIV/0!</v>
      </c>
    </row>
    <row r="86" spans="1:8" s="12" customFormat="1" ht="24.75">
      <c r="A86" s="340" t="s">
        <v>798</v>
      </c>
      <c r="B86" s="713" t="str">
        <f>'Recapitulation Sheet'!B64</f>
        <v>Site Acquisition - Land</v>
      </c>
      <c r="C86" s="712"/>
      <c r="D86" s="712"/>
      <c r="E86" s="712"/>
      <c r="F86" s="712"/>
      <c r="G86" s="712"/>
      <c r="H86" s="714">
        <f>'Recapitulation Sheet'!F64</f>
        <v>0</v>
      </c>
    </row>
    <row r="87" spans="1:8" s="12" customFormat="1" ht="24.75">
      <c r="A87" s="340" t="s">
        <v>799</v>
      </c>
      <c r="B87" s="713" t="str">
        <f>'Recapitulation Sheet'!B65</f>
        <v>Site Acquisition - Existing Structures</v>
      </c>
      <c r="C87" s="712"/>
      <c r="D87" s="712"/>
      <c r="E87" s="712"/>
      <c r="F87" s="712"/>
      <c r="G87" s="712"/>
      <c r="H87" s="714">
        <f>'Recapitulation Sheet'!F65</f>
        <v>0</v>
      </c>
    </row>
    <row r="88" spans="1:8" s="12" customFormat="1" ht="24.75">
      <c r="A88" s="335"/>
      <c r="B88" s="116"/>
      <c r="C88" s="117"/>
      <c r="D88" s="117"/>
      <c r="E88" s="117"/>
      <c r="F88" s="117"/>
      <c r="G88" s="338" t="s">
        <v>2</v>
      </c>
      <c r="H88" s="337" t="e">
        <f>SUM(H67:H87)</f>
        <v>#DIV/0!</v>
      </c>
    </row>
    <row r="89" spans="1:8" s="12" customFormat="1" ht="24.75">
      <c r="A89" s="18"/>
      <c r="B89" s="11"/>
      <c r="C89" s="11"/>
      <c r="D89" s="11"/>
      <c r="E89" s="11"/>
      <c r="G89" s="11"/>
      <c r="H89" s="339"/>
    </row>
    <row r="90" spans="1:8" s="12" customFormat="1" ht="24.75">
      <c r="A90" s="11"/>
      <c r="B90" s="11"/>
      <c r="C90" s="11"/>
      <c r="D90" s="11"/>
      <c r="E90" s="11"/>
      <c r="F90" s="11"/>
      <c r="G90" s="11"/>
      <c r="H90" s="13"/>
    </row>
    <row r="91" spans="1:8" s="12" customFormat="1" ht="24.75">
      <c r="A91" s="11" t="s">
        <v>249</v>
      </c>
      <c r="B91" s="11"/>
      <c r="C91" s="11"/>
      <c r="D91" s="11"/>
      <c r="E91" s="11"/>
      <c r="F91" s="11"/>
      <c r="G91" s="13"/>
      <c r="H91" s="341" t="e">
        <f>H64+H88</f>
        <v>#DIV/0!</v>
      </c>
    </row>
    <row r="92" spans="1:8" s="12" customFormat="1" ht="24.75">
      <c r="H92" s="333"/>
    </row>
    <row r="93" spans="1:8" s="12" customFormat="1" ht="24.75">
      <c r="A93" s="11" t="s">
        <v>130</v>
      </c>
      <c r="H93" s="342" t="e">
        <f>'Recapitulation Sheet'!E67</f>
        <v>#DIV/0!</v>
      </c>
    </row>
    <row r="94" spans="1:8" s="12" customFormat="1" ht="24.75">
      <c r="A94" s="41" t="s">
        <v>592</v>
      </c>
      <c r="H94" s="334"/>
    </row>
    <row r="95" spans="1:8" s="12" customFormat="1" ht="24.75">
      <c r="A95" s="11"/>
      <c r="B95" s="114" t="s">
        <v>190</v>
      </c>
      <c r="H95" s="334"/>
    </row>
    <row r="96" spans="1:8" s="12" customFormat="1" ht="24.75">
      <c r="H96" s="333"/>
    </row>
    <row r="97" spans="1:11" s="12" customFormat="1" ht="24.75">
      <c r="A97" s="11" t="s">
        <v>131</v>
      </c>
      <c r="H97" s="333"/>
    </row>
    <row r="98" spans="1:11" s="12" customFormat="1" ht="24.75">
      <c r="A98" s="41" t="s">
        <v>593</v>
      </c>
      <c r="H98" s="343">
        <f>'Recapitulation Sheet'!E76</f>
        <v>0</v>
      </c>
    </row>
    <row r="99" spans="1:11" s="12" customFormat="1" ht="24.75">
      <c r="A99" s="11"/>
      <c r="B99" s="114" t="s">
        <v>190</v>
      </c>
      <c r="H99" s="334"/>
    </row>
    <row r="100" spans="1:11" s="12" customFormat="1" ht="24.75">
      <c r="H100" s="333"/>
    </row>
    <row r="101" spans="1:11" s="12" customFormat="1" ht="24.75">
      <c r="A101" s="11" t="s">
        <v>197</v>
      </c>
      <c r="H101" s="343" t="e">
        <f>H93+H98</f>
        <v>#DIV/0!</v>
      </c>
    </row>
    <row r="102" spans="1:11" s="2" customFormat="1" ht="22.5">
      <c r="A102" s="23"/>
      <c r="B102" s="3" t="s">
        <v>231</v>
      </c>
      <c r="C102" s="6"/>
      <c r="D102" s="6"/>
      <c r="E102" s="6"/>
      <c r="F102" s="6"/>
      <c r="G102" s="6"/>
      <c r="H102" s="24"/>
      <c r="I102" s="6"/>
      <c r="J102" s="6"/>
      <c r="K102" s="6"/>
    </row>
    <row r="103" spans="1:11" s="2" customFormat="1" ht="19.5">
      <c r="A103" s="23"/>
      <c r="C103" s="6"/>
      <c r="D103" s="6"/>
      <c r="E103" s="6"/>
      <c r="F103" s="6"/>
      <c r="G103" s="6"/>
      <c r="H103" s="24"/>
      <c r="I103" s="6"/>
      <c r="J103" s="6"/>
      <c r="K103" s="6"/>
    </row>
    <row r="104" spans="1:11" s="2" customFormat="1" ht="19.5">
      <c r="A104" s="23"/>
      <c r="B104" s="114"/>
      <c r="C104" s="6"/>
      <c r="D104" s="6"/>
      <c r="E104" s="6"/>
      <c r="F104" s="6"/>
      <c r="G104" s="6"/>
      <c r="H104" s="24"/>
      <c r="I104" s="6"/>
      <c r="J104" s="6"/>
      <c r="K104" s="6"/>
    </row>
    <row r="105" spans="1:11" s="12" customFormat="1" ht="24.75">
      <c r="A105" s="26" t="s">
        <v>252</v>
      </c>
      <c r="H105" s="342" t="e">
        <f>'Recapitulation Sheet'!E77</f>
        <v>#DIV/0!</v>
      </c>
    </row>
    <row r="106" spans="1:11" s="12" customFormat="1" ht="24.75">
      <c r="B106" s="3" t="s">
        <v>253</v>
      </c>
    </row>
    <row r="107" spans="1:11" s="2" customFormat="1" ht="19.5">
      <c r="A107" s="23"/>
      <c r="B107" s="114" t="s">
        <v>191</v>
      </c>
      <c r="C107" s="6"/>
      <c r="D107" s="6"/>
      <c r="E107" s="6"/>
      <c r="F107" s="6"/>
      <c r="G107" s="6"/>
      <c r="H107" s="24"/>
      <c r="I107" s="6"/>
      <c r="J107" s="6"/>
      <c r="K107" s="6"/>
    </row>
    <row r="109" spans="1:11" s="12" customFormat="1" ht="24.75">
      <c r="A109" s="11" t="str">
        <f>A47</f>
        <v>Project Name</v>
      </c>
    </row>
    <row r="110" spans="1:11" s="12" customFormat="1" ht="24.75">
      <c r="A110" s="847" t="str">
        <f>A48</f>
        <v>Date</v>
      </c>
      <c r="B110" s="848"/>
    </row>
    <row r="111" spans="1:11" s="12" customFormat="1" ht="24.75">
      <c r="A111" s="11" t="s">
        <v>54</v>
      </c>
    </row>
    <row r="112" spans="1:11" s="12" customFormat="1" ht="24.75"/>
    <row r="113" spans="1:12" s="12" customFormat="1" ht="24.75">
      <c r="A113" s="11" t="s">
        <v>198</v>
      </c>
    </row>
    <row r="114" spans="1:12" s="12" customFormat="1" ht="24.75">
      <c r="A114" s="12" t="s">
        <v>55</v>
      </c>
    </row>
    <row r="115" spans="1:12" s="12" customFormat="1" ht="24.75">
      <c r="E115" s="25"/>
      <c r="G115" s="25" t="s">
        <v>16</v>
      </c>
      <c r="H115" s="25" t="s">
        <v>17</v>
      </c>
      <c r="I115" s="26"/>
    </row>
    <row r="116" spans="1:12" s="12" customFormat="1" ht="24.75">
      <c r="G116" s="27" t="s">
        <v>18</v>
      </c>
      <c r="H116" s="27" t="s">
        <v>19</v>
      </c>
      <c r="I116" s="849" t="s">
        <v>20</v>
      </c>
      <c r="J116" s="850"/>
      <c r="K116" s="850"/>
      <c r="L116" s="851"/>
    </row>
    <row r="117" spans="1:12" s="12" customFormat="1" ht="24.75"/>
    <row r="118" spans="1:12" s="12" customFormat="1" ht="24.75">
      <c r="A118" s="11" t="s">
        <v>21</v>
      </c>
      <c r="E118" s="29"/>
      <c r="G118" s="344">
        <f>'Recapitulation Sheet'!C77</f>
        <v>0</v>
      </c>
      <c r="H118" s="344" t="e">
        <f>'Tax Credit Gap Analysis'!C63</f>
        <v>#DIV/0!</v>
      </c>
      <c r="I118" s="852" t="e">
        <f>H118-G118</f>
        <v>#DIV/0!</v>
      </c>
      <c r="J118" s="852"/>
      <c r="K118" s="852"/>
      <c r="L118" s="852"/>
    </row>
    <row r="119" spans="1:12" s="12" customFormat="1" ht="24.75">
      <c r="D119" s="11"/>
      <c r="E119" s="11"/>
      <c r="F119" s="11"/>
      <c r="G119" s="118"/>
      <c r="H119" s="118"/>
      <c r="I119" s="853"/>
      <c r="J119" s="854"/>
      <c r="K119" s="854"/>
      <c r="L119" s="854"/>
    </row>
    <row r="120" spans="1:12" s="12" customFormat="1" ht="24.75">
      <c r="A120" s="11" t="s">
        <v>22</v>
      </c>
      <c r="D120" s="11"/>
      <c r="E120" s="11"/>
      <c r="F120" s="11"/>
      <c r="G120" s="118"/>
      <c r="H120" s="118"/>
      <c r="I120" s="853"/>
      <c r="J120" s="854"/>
      <c r="K120" s="854"/>
      <c r="L120" s="854"/>
    </row>
    <row r="121" spans="1:12" s="12" customFormat="1" ht="24.75">
      <c r="D121" s="11"/>
      <c r="E121" s="11"/>
      <c r="F121" s="11"/>
      <c r="G121" s="118"/>
      <c r="H121" s="118"/>
      <c r="I121" s="853"/>
      <c r="J121" s="854"/>
      <c r="K121" s="854"/>
      <c r="L121" s="854"/>
    </row>
    <row r="122" spans="1:12" s="12" customFormat="1" ht="24.75">
      <c r="A122" s="11" t="s">
        <v>132</v>
      </c>
      <c r="D122" s="11"/>
      <c r="E122" s="11"/>
      <c r="F122" s="11"/>
      <c r="G122" s="118"/>
      <c r="H122" s="118"/>
      <c r="I122" s="853"/>
      <c r="J122" s="854"/>
      <c r="K122" s="854"/>
      <c r="L122" s="854"/>
    </row>
    <row r="123" spans="1:12" s="12" customFormat="1" ht="24.75">
      <c r="A123" s="349" t="s">
        <v>23</v>
      </c>
      <c r="B123" s="31" t="str">
        <f>'Tax Credit Gap Analysis'!A37</f>
        <v>CHFA Permanent</v>
      </c>
      <c r="E123" s="29"/>
      <c r="G123" s="344">
        <f>'Tax Credit Gap Analysis'!B37</f>
        <v>0</v>
      </c>
      <c r="H123" s="344">
        <f>'Tax Credit Gap Analysis'!C37</f>
        <v>0</v>
      </c>
      <c r="I123" s="840">
        <f t="shared" ref="I123:I129" si="0">H123-G123</f>
        <v>0</v>
      </c>
      <c r="J123" s="840"/>
      <c r="K123" s="840"/>
      <c r="L123" s="840"/>
    </row>
    <row r="124" spans="1:12" s="12" customFormat="1" ht="24.75">
      <c r="A124" s="349" t="s">
        <v>24</v>
      </c>
      <c r="B124" s="31" t="str">
        <f>'Tax Credit Gap Analysis'!A38</f>
        <v>CHFA Sub Loan</v>
      </c>
      <c r="E124" s="29"/>
      <c r="G124" s="345">
        <f>'Tax Credit Gap Analysis'!B38</f>
        <v>0</v>
      </c>
      <c r="H124" s="345">
        <f>'Tax Credit Gap Analysis'!C38</f>
        <v>0</v>
      </c>
      <c r="I124" s="827">
        <f t="shared" si="0"/>
        <v>0</v>
      </c>
      <c r="J124" s="827"/>
      <c r="K124" s="827"/>
      <c r="L124" s="827"/>
    </row>
    <row r="125" spans="1:12" s="12" customFormat="1" ht="24.75">
      <c r="A125" s="349" t="s">
        <v>25</v>
      </c>
      <c r="B125" s="31" t="str">
        <f>'Tax Credit Gap Analysis'!A39</f>
        <v>HUD Loan</v>
      </c>
      <c r="E125" s="29"/>
      <c r="G125" s="345">
        <f>'Tax Credit Gap Analysis'!B39</f>
        <v>0</v>
      </c>
      <c r="H125" s="345">
        <f>'Tax Credit Gap Analysis'!C39</f>
        <v>0</v>
      </c>
      <c r="I125" s="827">
        <f t="shared" si="0"/>
        <v>0</v>
      </c>
      <c r="J125" s="827"/>
      <c r="K125" s="827"/>
      <c r="L125" s="827"/>
    </row>
    <row r="126" spans="1:12" s="12" customFormat="1" ht="24.75">
      <c r="A126" s="349" t="s">
        <v>205</v>
      </c>
      <c r="B126" s="31" t="str">
        <f>'Tax Credit Gap Analysis'!A40</f>
        <v>TCAP</v>
      </c>
      <c r="E126" s="29"/>
      <c r="G126" s="362">
        <f>'Tax Credit Gap Analysis'!B40</f>
        <v>0</v>
      </c>
      <c r="H126" s="362">
        <f>'Tax Credit Gap Analysis'!C40</f>
        <v>0</v>
      </c>
      <c r="I126" s="827">
        <f t="shared" si="0"/>
        <v>0</v>
      </c>
      <c r="J126" s="827"/>
      <c r="K126" s="827"/>
      <c r="L126" s="827"/>
    </row>
    <row r="127" spans="1:12" s="12" customFormat="1" ht="24.75">
      <c r="A127" s="349" t="s">
        <v>206</v>
      </c>
      <c r="B127" s="31" t="str">
        <f>'Tax Credit Gap Analysis'!A41</f>
        <v>Other:</v>
      </c>
      <c r="E127" s="29"/>
      <c r="G127" s="362">
        <f>'Tax Credit Gap Analysis'!B41</f>
        <v>0</v>
      </c>
      <c r="H127" s="362">
        <f>'Tax Credit Gap Analysis'!C41</f>
        <v>0</v>
      </c>
      <c r="I127" s="827">
        <f t="shared" si="0"/>
        <v>0</v>
      </c>
      <c r="J127" s="827"/>
      <c r="K127" s="827"/>
      <c r="L127" s="827"/>
    </row>
    <row r="128" spans="1:12" s="12" customFormat="1" ht="24.75">
      <c r="A128" s="349" t="s">
        <v>619</v>
      </c>
      <c r="B128" s="31" t="str">
        <f>'Tax Credit Gap Analysis'!A42</f>
        <v>Other:</v>
      </c>
      <c r="E128" s="29"/>
      <c r="G128" s="362">
        <f>'Tax Credit Gap Analysis'!B42</f>
        <v>0</v>
      </c>
      <c r="H128" s="362">
        <f>'Tax Credit Gap Analysis'!C42</f>
        <v>0</v>
      </c>
      <c r="I128" s="827">
        <f t="shared" si="0"/>
        <v>0</v>
      </c>
      <c r="J128" s="827"/>
      <c r="K128" s="827"/>
      <c r="L128" s="827"/>
    </row>
    <row r="129" spans="1:12" s="12" customFormat="1" ht="24.75">
      <c r="A129" s="349" t="s">
        <v>620</v>
      </c>
      <c r="B129" s="31" t="str">
        <f>'Tax Credit Gap Analysis'!A43</f>
        <v>Other:</v>
      </c>
      <c r="C129" s="347"/>
      <c r="D129" s="347"/>
      <c r="E129" s="348"/>
      <c r="F129" s="347"/>
      <c r="G129" s="346">
        <f>'Tax Credit Gap Analysis'!B40</f>
        <v>0</v>
      </c>
      <c r="H129" s="346">
        <v>0</v>
      </c>
      <c r="I129" s="855">
        <f t="shared" si="0"/>
        <v>0</v>
      </c>
      <c r="J129" s="855"/>
      <c r="K129" s="855"/>
      <c r="L129" s="855"/>
    </row>
    <row r="130" spans="1:12" s="12" customFormat="1" ht="24.75">
      <c r="B130" s="856" t="s">
        <v>612</v>
      </c>
      <c r="C130" s="856"/>
      <c r="D130" s="856"/>
      <c r="E130" s="856"/>
      <c r="F130" s="856"/>
      <c r="G130" s="718">
        <f>SUM(G123:G129)</f>
        <v>0</v>
      </c>
      <c r="H130" s="719">
        <f>SUM(H123:H129)</f>
        <v>0</v>
      </c>
      <c r="I130" s="844">
        <f>SUM(I123:I129)</f>
        <v>0</v>
      </c>
      <c r="J130" s="845"/>
      <c r="K130" s="845"/>
      <c r="L130" s="846"/>
    </row>
    <row r="131" spans="1:12" s="12" customFormat="1" ht="24.75">
      <c r="B131" s="11"/>
      <c r="E131" s="35"/>
    </row>
    <row r="132" spans="1:12" s="12" customFormat="1" ht="24.75">
      <c r="D132" s="11"/>
      <c r="E132" s="11"/>
      <c r="F132" s="11"/>
      <c r="G132" s="118"/>
      <c r="H132" s="118"/>
      <c r="I132" s="31"/>
      <c r="J132" s="30"/>
      <c r="K132" s="30"/>
      <c r="L132" s="30"/>
    </row>
    <row r="133" spans="1:12" s="12" customFormat="1" ht="24.75">
      <c r="A133" s="11" t="s">
        <v>133</v>
      </c>
      <c r="D133" s="11"/>
      <c r="E133" s="11"/>
      <c r="F133" s="11"/>
      <c r="G133" s="118"/>
      <c r="H133" s="118"/>
      <c r="I133" s="31"/>
      <c r="J133" s="30"/>
      <c r="K133" s="30"/>
      <c r="L133" s="30"/>
    </row>
    <row r="134" spans="1:12" s="12" customFormat="1" ht="24.75">
      <c r="A134" s="349" t="s">
        <v>23</v>
      </c>
      <c r="B134" s="30" t="str">
        <f>'Tax Credit Gap Analysis'!A25</f>
        <v>Federal LIHTC Net Proceeds</v>
      </c>
      <c r="D134" s="11"/>
      <c r="E134" s="11"/>
      <c r="F134" s="11"/>
      <c r="G134" s="344">
        <f>'Tax Credit Gap Analysis'!B25</f>
        <v>0</v>
      </c>
      <c r="H134" s="344">
        <f>'Tax Credit Gap Analysis'!C25</f>
        <v>0</v>
      </c>
      <c r="I134" s="840">
        <f>H134-G134</f>
        <v>0</v>
      </c>
      <c r="J134" s="840"/>
      <c r="K134" s="840"/>
      <c r="L134" s="840"/>
    </row>
    <row r="135" spans="1:12" s="12" customFormat="1" ht="24.75" customHeight="1">
      <c r="A135" s="349" t="s">
        <v>24</v>
      </c>
      <c r="B135" s="30" t="str">
        <f>'Tax Credit Gap Analysis'!A26</f>
        <v>Utility Company</v>
      </c>
      <c r="D135" s="11"/>
      <c r="E135" s="11"/>
      <c r="F135" s="11"/>
      <c r="G135" s="345">
        <f>'Tax Credit Gap Analysis'!B26</f>
        <v>0</v>
      </c>
      <c r="H135" s="344">
        <f>'Tax Credit Gap Analysis'!C26</f>
        <v>0</v>
      </c>
      <c r="I135" s="841">
        <f>H135-G135</f>
        <v>0</v>
      </c>
      <c r="J135" s="841"/>
      <c r="K135" s="841"/>
      <c r="L135" s="841"/>
    </row>
    <row r="136" spans="1:12" s="12" customFormat="1" ht="24.75">
      <c r="A136" s="349" t="s">
        <v>25</v>
      </c>
      <c r="B136" s="30" t="str">
        <f>'Tax Credit Gap Analysis'!A27</f>
        <v>State Historic Tax Credit Equity</v>
      </c>
      <c r="D136" s="11"/>
      <c r="E136" s="11"/>
      <c r="F136" s="11"/>
      <c r="G136" s="345">
        <f>'Tax Credit Gap Analysis'!B27</f>
        <v>0</v>
      </c>
      <c r="H136" s="344">
        <f>'Tax Credit Gap Analysis'!C27</f>
        <v>0</v>
      </c>
      <c r="I136" s="841">
        <f>H136-G136</f>
        <v>0</v>
      </c>
      <c r="J136" s="841"/>
      <c r="K136" s="841"/>
      <c r="L136" s="841"/>
    </row>
    <row r="137" spans="1:12" s="12" customFormat="1" ht="24.75">
      <c r="A137" s="349" t="s">
        <v>205</v>
      </c>
      <c r="B137" s="30" t="str">
        <f>'Tax Credit Gap Analysis'!A28</f>
        <v>DOH Funds</v>
      </c>
      <c r="D137" s="11"/>
      <c r="E137" s="11"/>
      <c r="F137" s="11"/>
      <c r="G137" s="345">
        <f>'Tax Credit Gap Analysis'!B28</f>
        <v>0</v>
      </c>
      <c r="H137" s="344">
        <f>'Tax Credit Gap Analysis'!C28</f>
        <v>0</v>
      </c>
      <c r="I137" s="841">
        <f>H137-G137</f>
        <v>0</v>
      </c>
      <c r="J137" s="841"/>
      <c r="K137" s="841"/>
      <c r="L137" s="841"/>
    </row>
    <row r="138" spans="1:12" s="12" customFormat="1" ht="24.75" customHeight="1">
      <c r="A138" s="349" t="s">
        <v>206</v>
      </c>
      <c r="B138" s="34" t="str">
        <f>'Tax Credit Gap Analysis'!A33</f>
        <v>Deferred Developer Fee</v>
      </c>
      <c r="C138" s="28"/>
      <c r="D138" s="28"/>
      <c r="E138" s="33"/>
      <c r="F138" s="28"/>
      <c r="G138" s="346">
        <f>'Tax Credit Gap Analysis'!B33</f>
        <v>0</v>
      </c>
      <c r="H138" s="344">
        <f>'Tax Credit Gap Analysis'!C33</f>
        <v>0</v>
      </c>
      <c r="I138" s="830">
        <f>H138-G138</f>
        <v>0</v>
      </c>
      <c r="J138" s="830"/>
      <c r="K138" s="830"/>
      <c r="L138" s="830"/>
    </row>
    <row r="139" spans="1:12" s="12" customFormat="1" ht="24.75">
      <c r="B139" s="11" t="s">
        <v>232</v>
      </c>
      <c r="E139" s="29"/>
      <c r="G139" s="350">
        <f>SUM(G134:G138)</f>
        <v>0</v>
      </c>
      <c r="H139" s="350">
        <f>SUM(H134:H138)</f>
        <v>0</v>
      </c>
      <c r="I139" s="831">
        <f>SUM(I134:I138)</f>
        <v>0</v>
      </c>
      <c r="J139" s="832"/>
      <c r="K139" s="832"/>
      <c r="L139" s="833"/>
    </row>
    <row r="140" spans="1:12" s="12" customFormat="1" ht="24.75">
      <c r="G140" s="30"/>
      <c r="H140" s="127"/>
      <c r="I140" s="127"/>
      <c r="J140" s="127"/>
      <c r="K140" s="127"/>
      <c r="L140" s="127"/>
    </row>
    <row r="141" spans="1:12" s="12" customFormat="1" ht="24.75">
      <c r="B141" s="11" t="s">
        <v>28</v>
      </c>
      <c r="G141" s="364">
        <f>G130+G139</f>
        <v>0</v>
      </c>
      <c r="H141" s="365">
        <f>H130+H139</f>
        <v>0</v>
      </c>
      <c r="I141" s="834">
        <f>H141-G141</f>
        <v>0</v>
      </c>
      <c r="J141" s="835"/>
      <c r="K141" s="835"/>
      <c r="L141" s="836"/>
    </row>
    <row r="142" spans="1:12" s="12" customFormat="1" ht="24.75">
      <c r="B142" s="11"/>
      <c r="G142" s="36"/>
      <c r="H142" s="129"/>
      <c r="I142" s="126"/>
      <c r="J142" s="130"/>
      <c r="K142" s="130"/>
      <c r="L142" s="131"/>
    </row>
    <row r="143" spans="1:12" s="12" customFormat="1" ht="24.75">
      <c r="A143" s="11" t="s">
        <v>209</v>
      </c>
      <c r="B143" s="11"/>
      <c r="G143" s="36"/>
      <c r="H143" s="365" t="e">
        <f>H118</f>
        <v>#DIV/0!</v>
      </c>
      <c r="I143" s="126"/>
      <c r="J143" s="130"/>
      <c r="K143" s="130"/>
      <c r="L143" s="131"/>
    </row>
    <row r="144" spans="1:12" s="12" customFormat="1" ht="24.75">
      <c r="A144" s="11"/>
      <c r="B144" s="11"/>
      <c r="G144" s="36"/>
      <c r="H144" s="37"/>
      <c r="I144" s="118"/>
      <c r="J144" s="119"/>
      <c r="K144" s="119"/>
      <c r="L144" s="120"/>
    </row>
    <row r="145" spans="1:15" s="12" customFormat="1" ht="24.75">
      <c r="B145" s="11"/>
      <c r="G145" s="36"/>
      <c r="H145" s="37"/>
      <c r="I145" s="118"/>
      <c r="J145" s="119"/>
      <c r="K145" s="119"/>
      <c r="L145" s="120"/>
    </row>
    <row r="146" spans="1:15" s="12" customFormat="1" ht="24.75">
      <c r="A146" s="11" t="s">
        <v>210</v>
      </c>
      <c r="H146" s="26" t="s">
        <v>14</v>
      </c>
      <c r="I146" s="837" t="s">
        <v>15</v>
      </c>
      <c r="J146" s="838"/>
      <c r="K146" s="838"/>
      <c r="L146" s="839"/>
    </row>
    <row r="147" spans="1:15" s="12" customFormat="1" ht="24.75">
      <c r="M147" s="368" t="s">
        <v>626</v>
      </c>
    </row>
    <row r="148" spans="1:15" s="12" customFormat="1" ht="24.75">
      <c r="A148" s="12" t="s">
        <v>233</v>
      </c>
      <c r="G148" s="39"/>
      <c r="H148" s="40" t="e">
        <f>H143*0.9</f>
        <v>#DIV/0!</v>
      </c>
      <c r="I148" s="828">
        <f>G123+G124</f>
        <v>0</v>
      </c>
      <c r="J148" s="828"/>
      <c r="K148" s="828"/>
      <c r="L148" s="829"/>
      <c r="M148" s="369" t="e">
        <f>I148/H148</f>
        <v>#DIV/0!</v>
      </c>
    </row>
    <row r="149" spans="1:15" s="12" customFormat="1" ht="24.75">
      <c r="A149" s="12" t="s">
        <v>234</v>
      </c>
      <c r="G149" s="39"/>
      <c r="H149" s="40" t="e">
        <f>H143*0.8</f>
        <v>#DIV/0!</v>
      </c>
      <c r="I149" s="828">
        <f>G123+G124</f>
        <v>0</v>
      </c>
      <c r="J149" s="828"/>
      <c r="K149" s="828"/>
      <c r="L149" s="829"/>
      <c r="M149" s="369" t="e">
        <f>I149/H149</f>
        <v>#DIV/0!</v>
      </c>
    </row>
    <row r="150" spans="1:15" s="12" customFormat="1" ht="24.75">
      <c r="A150" s="11"/>
      <c r="G150" s="39"/>
      <c r="H150" s="40"/>
      <c r="I150" s="121"/>
      <c r="J150" s="121"/>
      <c r="K150" s="121"/>
      <c r="L150" s="122"/>
    </row>
    <row r="151" spans="1:15" s="3" customFormat="1" ht="22.5">
      <c r="A151" s="729" t="s">
        <v>29</v>
      </c>
      <c r="G151" s="41"/>
    </row>
    <row r="152" spans="1:15" s="3" customFormat="1" ht="22.5"/>
    <row r="153" spans="1:15" s="3" customFormat="1" ht="22.5"/>
    <row r="154" spans="1:15" s="3" customFormat="1" ht="22.5"/>
    <row r="155" spans="1:15" s="3" customFormat="1" ht="22.5">
      <c r="A155" s="43"/>
      <c r="B155" s="43"/>
      <c r="C155" s="43"/>
      <c r="D155" s="43"/>
      <c r="E155" s="43"/>
      <c r="F155" s="43"/>
      <c r="G155" s="43"/>
      <c r="I155" s="735"/>
      <c r="J155" s="735"/>
      <c r="K155" s="735"/>
      <c r="L155" s="735"/>
    </row>
    <row r="156" spans="1:15" s="3" customFormat="1" ht="22.5">
      <c r="A156" s="864" t="s">
        <v>804</v>
      </c>
      <c r="B156" s="864"/>
      <c r="C156" s="864"/>
      <c r="D156" s="864"/>
      <c r="E156" s="864"/>
      <c r="F156" s="864"/>
      <c r="G156" s="733" t="s">
        <v>8</v>
      </c>
      <c r="I156" s="735"/>
      <c r="J156" s="735"/>
      <c r="K156" s="735"/>
      <c r="L156" s="735"/>
    </row>
    <row r="157" spans="1:15" s="3" customFormat="1" ht="22.5">
      <c r="A157" s="865" t="s">
        <v>805</v>
      </c>
      <c r="B157" s="865"/>
      <c r="C157" s="865"/>
      <c r="D157" s="865"/>
      <c r="E157" s="865"/>
      <c r="F157" s="865"/>
      <c r="G157" s="734"/>
      <c r="I157" s="46"/>
      <c r="J157" s="46"/>
      <c r="K157" s="46"/>
      <c r="L157" s="46"/>
    </row>
    <row r="158" spans="1:15" s="3" customFormat="1" ht="22.5"/>
    <row r="159" spans="1:15" s="3" customFormat="1" ht="22.5">
      <c r="A159" s="726"/>
      <c r="B159" s="46"/>
      <c r="C159" s="46"/>
      <c r="D159" s="46"/>
      <c r="E159" s="727"/>
      <c r="F159" s="728"/>
      <c r="G159" s="46"/>
      <c r="H159" s="47"/>
      <c r="I159" s="46"/>
      <c r="J159" s="46"/>
      <c r="K159" s="46"/>
      <c r="L159" s="46"/>
      <c r="M159" s="46"/>
      <c r="N159" s="46"/>
      <c r="O159" s="46"/>
    </row>
    <row r="160" spans="1:15" s="3" customFormat="1" ht="22.5">
      <c r="A160" s="46"/>
      <c r="B160" s="48"/>
      <c r="C160" s="46"/>
      <c r="D160" s="46"/>
      <c r="E160" s="46"/>
      <c r="F160" s="46"/>
      <c r="G160" s="48"/>
      <c r="H160" s="47"/>
      <c r="I160" s="46"/>
      <c r="J160" s="46"/>
      <c r="K160" s="46"/>
      <c r="L160" s="46"/>
      <c r="M160" s="46"/>
    </row>
    <row r="161" spans="1:16" s="3" customFormat="1" ht="22.5">
      <c r="A161" s="866"/>
      <c r="B161" s="866"/>
      <c r="C161" s="866"/>
      <c r="D161" s="866"/>
      <c r="E161" s="866"/>
      <c r="F161" s="866"/>
      <c r="G161" s="866"/>
      <c r="H161" s="47"/>
      <c r="I161" s="46"/>
      <c r="J161" s="46"/>
      <c r="K161" s="46"/>
      <c r="L161" s="46"/>
      <c r="M161" s="46"/>
      <c r="N161" s="46"/>
      <c r="O161" s="46"/>
      <c r="P161" s="46"/>
    </row>
    <row r="162" spans="1:16" s="3" customFormat="1" ht="22.5">
      <c r="A162" s="864" t="s">
        <v>806</v>
      </c>
      <c r="B162" s="864"/>
      <c r="C162" s="864"/>
      <c r="D162" s="864"/>
      <c r="E162" s="864"/>
      <c r="F162" s="732"/>
      <c r="G162" s="733" t="s">
        <v>8</v>
      </c>
      <c r="H162" s="46"/>
      <c r="I162" s="46"/>
      <c r="J162" s="46"/>
      <c r="K162" s="46"/>
      <c r="L162" s="46"/>
      <c r="M162" s="46"/>
    </row>
    <row r="163" spans="1:16" s="3" customFormat="1" ht="22.5">
      <c r="A163" s="863" t="s">
        <v>807</v>
      </c>
      <c r="B163" s="863"/>
      <c r="C163" s="863"/>
      <c r="D163" s="863"/>
      <c r="E163" s="863"/>
      <c r="F163" s="863"/>
      <c r="G163" s="731"/>
      <c r="H163" s="46"/>
      <c r="I163" s="46"/>
      <c r="J163" s="46"/>
      <c r="K163" s="46"/>
      <c r="L163" s="46"/>
      <c r="M163" s="46"/>
    </row>
    <row r="164" spans="1:16" s="3" customFormat="1" ht="22.5">
      <c r="A164" s="731"/>
      <c r="B164" s="731"/>
      <c r="C164" s="731"/>
      <c r="D164" s="731"/>
      <c r="E164" s="731"/>
      <c r="F164" s="731"/>
      <c r="G164" s="731"/>
      <c r="H164" s="46"/>
      <c r="I164" s="46"/>
      <c r="J164" s="46"/>
      <c r="K164" s="46"/>
      <c r="L164" s="46"/>
      <c r="M164" s="46"/>
    </row>
    <row r="165" spans="1:16" s="3" customFormat="1" ht="22.5">
      <c r="A165" s="731"/>
      <c r="B165" s="731"/>
      <c r="C165" s="731"/>
      <c r="D165" s="731"/>
      <c r="E165" s="731"/>
      <c r="F165" s="731"/>
      <c r="G165" s="731"/>
      <c r="H165" s="46"/>
      <c r="I165" s="46"/>
      <c r="J165" s="46"/>
      <c r="K165" s="46"/>
      <c r="L165" s="46"/>
      <c r="M165" s="46"/>
    </row>
    <row r="166" spans="1:16" s="3" customFormat="1" ht="22.5">
      <c r="A166" s="731"/>
      <c r="B166" s="731"/>
      <c r="C166" s="731"/>
      <c r="D166" s="731"/>
      <c r="E166" s="731"/>
      <c r="F166" s="731"/>
      <c r="G166" s="731"/>
      <c r="H166" s="46"/>
      <c r="I166" s="46"/>
      <c r="J166" s="46"/>
      <c r="K166" s="46"/>
      <c r="L166" s="46"/>
      <c r="M166" s="46"/>
    </row>
    <row r="167" spans="1:16" s="3" customFormat="1" ht="22.5">
      <c r="A167" s="730"/>
      <c r="B167" s="730"/>
      <c r="C167" s="730"/>
      <c r="D167" s="730"/>
      <c r="E167" s="730"/>
      <c r="F167" s="730"/>
      <c r="G167" s="730"/>
      <c r="H167" s="46"/>
      <c r="I167" s="46"/>
      <c r="J167" s="46"/>
      <c r="K167" s="46"/>
      <c r="L167" s="46"/>
      <c r="M167" s="46"/>
    </row>
    <row r="168" spans="1:16" s="3" customFormat="1" ht="22.5">
      <c r="A168" s="863" t="s">
        <v>809</v>
      </c>
      <c r="B168" s="863"/>
      <c r="C168" s="863"/>
      <c r="D168" s="863"/>
      <c r="E168" s="863"/>
      <c r="F168" s="863"/>
      <c r="G168" s="731" t="s">
        <v>8</v>
      </c>
      <c r="H168" s="46"/>
      <c r="I168" s="46"/>
      <c r="J168" s="46"/>
      <c r="K168" s="46"/>
      <c r="L168" s="46"/>
      <c r="M168" s="46"/>
    </row>
    <row r="169" spans="1:16" s="3" customFormat="1" ht="22.5">
      <c r="A169" s="735" t="s">
        <v>808</v>
      </c>
      <c r="B169" s="735"/>
      <c r="C169" s="735"/>
      <c r="D169" s="735"/>
      <c r="E169" s="735"/>
      <c r="F169" s="735"/>
      <c r="G169" s="735"/>
      <c r="H169" s="46"/>
      <c r="I169" s="46"/>
      <c r="J169" s="46"/>
      <c r="K169" s="46"/>
      <c r="L169" s="46"/>
      <c r="M169" s="46"/>
    </row>
    <row r="170" spans="1:16" s="3" customFormat="1" ht="22.5">
      <c r="A170" s="731"/>
      <c r="B170" s="731"/>
      <c r="C170" s="731"/>
      <c r="D170" s="731"/>
      <c r="E170" s="731"/>
      <c r="F170" s="731"/>
      <c r="G170" s="731"/>
      <c r="H170" s="46"/>
      <c r="I170" s="46"/>
      <c r="J170" s="46"/>
      <c r="K170" s="46"/>
      <c r="L170" s="46"/>
      <c r="M170" s="46"/>
    </row>
    <row r="171" spans="1:16" s="3" customFormat="1" ht="22.5"/>
    <row r="172" spans="1:16" s="3" customFormat="1" ht="22.5">
      <c r="A172" s="41" t="s">
        <v>33</v>
      </c>
    </row>
    <row r="173" spans="1:16" s="3" customFormat="1" ht="22.5">
      <c r="A173" s="41"/>
    </row>
    <row r="174" spans="1:16" s="3" customFormat="1" ht="22.5"/>
    <row r="175" spans="1:16" s="3" customFormat="1" ht="22.5"/>
    <row r="176" spans="1:16" s="3" customFormat="1" ht="22.5"/>
    <row r="177" spans="1:11" s="3" customFormat="1" ht="22.5">
      <c r="A177" s="42" t="s">
        <v>30</v>
      </c>
      <c r="B177" s="43"/>
      <c r="C177" s="43"/>
      <c r="D177" s="43"/>
      <c r="E177" s="43"/>
      <c r="F177" s="42" t="s">
        <v>32</v>
      </c>
      <c r="G177" s="43"/>
      <c r="H177" s="46"/>
    </row>
    <row r="178" spans="1:11" s="3" customFormat="1" ht="22.5"/>
    <row r="179" spans="1:11" s="3" customFormat="1" ht="22.5"/>
    <row r="180" spans="1:11" s="3" customFormat="1" ht="22.5">
      <c r="A180" s="42" t="s">
        <v>34</v>
      </c>
      <c r="B180" s="46"/>
      <c r="C180" s="46"/>
      <c r="D180" s="46"/>
      <c r="E180" s="46"/>
      <c r="H180" s="1" t="s">
        <v>196</v>
      </c>
    </row>
    <row r="181" spans="1:11" s="2" customFormat="1" ht="22.5">
      <c r="A181" s="6"/>
      <c r="B181" s="3"/>
      <c r="C181" s="6"/>
      <c r="D181" s="6"/>
      <c r="E181" s="6"/>
      <c r="F181" s="6"/>
      <c r="G181" s="6"/>
      <c r="H181" s="1" t="s">
        <v>610</v>
      </c>
      <c r="I181" s="6"/>
      <c r="J181" s="6"/>
      <c r="K181" s="6"/>
    </row>
    <row r="182" spans="1:11" s="2" customFormat="1" ht="18">
      <c r="H182" s="1" t="s">
        <v>611</v>
      </c>
    </row>
    <row r="183" spans="1:11" s="2" customFormat="1" ht="14.25"/>
    <row r="184" spans="1:11" s="2" customFormat="1" ht="14.25"/>
    <row r="185" spans="1:11" s="2" customFormat="1" ht="14.25"/>
    <row r="186" spans="1:11" s="2" customFormat="1" ht="14.25"/>
    <row r="187" spans="1:11" s="2" customFormat="1" ht="14.25"/>
    <row r="188" spans="1:11" s="2" customFormat="1" ht="14.25"/>
    <row r="189" spans="1:11" s="2" customFormat="1" ht="14.25"/>
    <row r="190" spans="1:11" s="2" customFormat="1" ht="14.25"/>
    <row r="191" spans="1:11" s="2" customFormat="1" ht="14.25"/>
    <row r="192" spans="1:11" s="2" customFormat="1" ht="14.25"/>
    <row r="193" s="2" customFormat="1" ht="14.25"/>
    <row r="194" s="2" customFormat="1" ht="14.25"/>
    <row r="195" s="2" customFormat="1" ht="14.25"/>
    <row r="196" s="2" customFormat="1" ht="14.25"/>
    <row r="197" s="2" customFormat="1" ht="14.25"/>
    <row r="198" s="2" customFormat="1" ht="14.25"/>
    <row r="199" s="2" customFormat="1" ht="14.25"/>
    <row r="200" s="2" customFormat="1" ht="14.25"/>
    <row r="201" s="2" customFormat="1" ht="14.25"/>
  </sheetData>
  <customSheetViews>
    <customSheetView guid="{B8D9EF33-186A-4B50-AB35-4A7A5372E63E}" scale="60" showPageBreaks="1" printArea="1" state="hidden" view="pageBreakPreview">
      <rowBreaks count="2" manualBreakCount="2">
        <brk id="45" max="16383" man="1"/>
        <brk id="102" max="16383" man="1"/>
      </rowBreaks>
      <pageMargins left="0" right="0" top="0.75" bottom="0.75" header="0.3" footer="0.3"/>
      <pageSetup scale="47" orientation="portrait" cellComments="asDisplayed" r:id="rId1"/>
      <headerFooter>
        <oddFooter>&amp;L&amp;D&amp;C&amp;Z&amp;F&amp;A</oddFooter>
      </headerFooter>
    </customSheetView>
    <customSheetView guid="{C0E81CA5-1E53-4DD2-94F0-DB2CE09F7672}" scale="60" showPageBreaks="1" printArea="1" state="hidden" view="pageBreakPreview" topLeftCell="A25">
      <selection activeCell="C39" sqref="C39"/>
      <rowBreaks count="2" manualBreakCount="2">
        <brk id="48" max="16383" man="1"/>
        <brk id="105" max="16383" man="1"/>
      </rowBreaks>
      <pageMargins left="0" right="0" top="0.75" bottom="0.75" header="0.3" footer="0.3"/>
      <pageSetup scale="47" orientation="portrait" r:id="rId2"/>
    </customSheetView>
  </customSheetViews>
  <mergeCells count="44">
    <mergeCell ref="A168:F168"/>
    <mergeCell ref="A156:F156"/>
    <mergeCell ref="A157:F157"/>
    <mergeCell ref="A162:E162"/>
    <mergeCell ref="A163:F163"/>
    <mergeCell ref="A161:G161"/>
    <mergeCell ref="B70:G70"/>
    <mergeCell ref="A3:L3"/>
    <mergeCell ref="B7:E7"/>
    <mergeCell ref="A48:B48"/>
    <mergeCell ref="B68:G68"/>
    <mergeCell ref="B69:G69"/>
    <mergeCell ref="B71:G71"/>
    <mergeCell ref="B72:G72"/>
    <mergeCell ref="B73:G73"/>
    <mergeCell ref="B74:G74"/>
    <mergeCell ref="B75:G75"/>
    <mergeCell ref="B76:G76"/>
    <mergeCell ref="I130:L130"/>
    <mergeCell ref="A110:B110"/>
    <mergeCell ref="I116:L116"/>
    <mergeCell ref="I118:L118"/>
    <mergeCell ref="I119:L119"/>
    <mergeCell ref="I120:L120"/>
    <mergeCell ref="I121:L121"/>
    <mergeCell ref="I122:L122"/>
    <mergeCell ref="I123:L123"/>
    <mergeCell ref="I124:L124"/>
    <mergeCell ref="I125:L125"/>
    <mergeCell ref="I129:L129"/>
    <mergeCell ref="B130:F130"/>
    <mergeCell ref="I126:L126"/>
    <mergeCell ref="I127:L127"/>
    <mergeCell ref="I128:L128"/>
    <mergeCell ref="I149:L149"/>
    <mergeCell ref="I138:L138"/>
    <mergeCell ref="I139:L139"/>
    <mergeCell ref="I141:L141"/>
    <mergeCell ref="I146:L146"/>
    <mergeCell ref="I134:L134"/>
    <mergeCell ref="I135:L135"/>
    <mergeCell ref="I136:L136"/>
    <mergeCell ref="I137:L137"/>
    <mergeCell ref="I148:L148"/>
  </mergeCells>
  <printOptions horizontalCentered="1"/>
  <pageMargins left="0" right="0" top="0.5" bottom="0.5" header="0.3" footer="0.3"/>
  <pageSetup scale="41" orientation="portrait" r:id="rId3"/>
  <headerFooter>
    <oddFooter>&amp;L&amp;D</oddFooter>
  </headerFooter>
  <rowBreaks count="2" manualBreakCount="2">
    <brk id="45" max="16383" man="1"/>
    <brk id="108" max="16383" man="1"/>
  </rowBreaks>
  <drawing r:id="rId4"/>
  <legacy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Q183"/>
  <sheetViews>
    <sheetView view="pageBreakPreview" topLeftCell="A82" zoomScale="60" zoomScaleNormal="55" workbookViewId="0">
      <selection activeCell="P23" sqref="P23"/>
    </sheetView>
  </sheetViews>
  <sheetFormatPr defaultColWidth="8.88671875" defaultRowHeight="12.75"/>
  <cols>
    <col min="1" max="1" width="13.44140625" style="5" customWidth="1"/>
    <col min="2" max="2" width="17.77734375" style="5" customWidth="1"/>
    <col min="3" max="4" width="8.88671875" style="5"/>
    <col min="5" max="5" width="7.109375" style="5" customWidth="1"/>
    <col min="6" max="6" width="8.88671875" style="5"/>
    <col min="7" max="7" width="32.77734375" style="5" customWidth="1"/>
    <col min="8" max="8" width="34.88671875" style="5" customWidth="1"/>
    <col min="9" max="9" width="5.33203125" style="5" customWidth="1"/>
    <col min="10" max="16384" width="8.88671875" style="5"/>
  </cols>
  <sheetData>
    <row r="1" spans="1:13" ht="45.75">
      <c r="A1" s="7"/>
      <c r="B1" s="8"/>
      <c r="C1" s="8"/>
      <c r="D1" s="8"/>
      <c r="E1" s="8"/>
      <c r="F1" s="8"/>
      <c r="G1" s="8"/>
      <c r="H1" s="8"/>
      <c r="I1" s="8"/>
      <c r="J1" s="8"/>
    </row>
    <row r="2" spans="1:13" ht="18">
      <c r="A2" s="8"/>
      <c r="B2" s="8"/>
      <c r="C2" s="8"/>
      <c r="D2" s="8"/>
      <c r="E2" s="8"/>
      <c r="F2" s="8"/>
      <c r="G2" s="8"/>
      <c r="H2" s="8"/>
      <c r="I2" s="8"/>
      <c r="J2" s="8"/>
    </row>
    <row r="3" spans="1:13" ht="45.75">
      <c r="A3" s="858" t="s">
        <v>7</v>
      </c>
      <c r="B3" s="859"/>
      <c r="C3" s="859"/>
      <c r="D3" s="859"/>
      <c r="E3" s="859"/>
      <c r="F3" s="859"/>
      <c r="G3" s="859"/>
      <c r="H3" s="859"/>
      <c r="I3" s="859"/>
      <c r="J3" s="859"/>
      <c r="K3" s="859"/>
      <c r="L3" s="859"/>
      <c r="M3" s="859"/>
    </row>
    <row r="4" spans="1:13" s="2" customFormat="1" ht="14.25"/>
    <row r="5" spans="1:13" s="2" customFormat="1" ht="14.25"/>
    <row r="6" spans="1:13" s="2" customFormat="1" ht="14.25"/>
    <row r="7" spans="1:13" s="9" customFormat="1" ht="29.25">
      <c r="B7" s="860" t="s">
        <v>8</v>
      </c>
      <c r="C7" s="861"/>
      <c r="D7" s="862"/>
      <c r="E7" s="862"/>
    </row>
    <row r="8" spans="1:13" s="9" customFormat="1" ht="29.25">
      <c r="B8" s="10"/>
      <c r="C8" s="10"/>
      <c r="D8" s="10"/>
      <c r="E8" s="10"/>
    </row>
    <row r="9" spans="1:13" s="9" customFormat="1" ht="29.25">
      <c r="B9" s="10"/>
      <c r="C9" s="10"/>
      <c r="D9" s="10"/>
      <c r="E9" s="10"/>
    </row>
    <row r="10" spans="1:13" s="9" customFormat="1" ht="29.25">
      <c r="B10" s="10"/>
      <c r="C10" s="10"/>
      <c r="D10" s="10"/>
      <c r="E10" s="10"/>
    </row>
    <row r="11" spans="1:13" s="9" customFormat="1" ht="29.25">
      <c r="B11" s="10" t="s">
        <v>220</v>
      </c>
      <c r="C11" s="10"/>
      <c r="D11" s="10"/>
      <c r="E11" s="10"/>
    </row>
    <row r="12" spans="1:13" s="9" customFormat="1" ht="29.25">
      <c r="B12" s="10"/>
      <c r="C12" s="10"/>
      <c r="D12" s="10"/>
      <c r="E12" s="10"/>
    </row>
    <row r="13" spans="1:13" s="9" customFormat="1" ht="29.25">
      <c r="B13" s="10"/>
      <c r="C13" s="10"/>
      <c r="D13" s="10"/>
      <c r="E13" s="10"/>
    </row>
    <row r="14" spans="1:13" s="9" customFormat="1" ht="29.25">
      <c r="B14" s="10"/>
      <c r="C14" s="10"/>
      <c r="D14" s="10"/>
      <c r="E14" s="10"/>
    </row>
    <row r="15" spans="1:13" s="9" customFormat="1" ht="29.25">
      <c r="B15" s="10"/>
      <c r="C15" s="10"/>
      <c r="D15" s="10"/>
      <c r="E15" s="10"/>
    </row>
    <row r="16" spans="1:13" s="9" customFormat="1" ht="29.25">
      <c r="B16" s="10"/>
      <c r="C16" s="10"/>
      <c r="D16" s="10"/>
      <c r="E16" s="10"/>
    </row>
    <row r="17" spans="1:12" s="9" customFormat="1" ht="29.25">
      <c r="B17" s="10" t="s">
        <v>226</v>
      </c>
      <c r="C17" s="10"/>
      <c r="D17" s="10"/>
      <c r="E17" s="10"/>
    </row>
    <row r="18" spans="1:12" s="9" customFormat="1" ht="29.25">
      <c r="B18" s="10"/>
      <c r="C18" s="10"/>
      <c r="D18" s="10"/>
      <c r="E18" s="10"/>
    </row>
    <row r="19" spans="1:12" s="9" customFormat="1" ht="29.25">
      <c r="B19" s="10" t="s">
        <v>227</v>
      </c>
      <c r="C19" s="10"/>
      <c r="D19" s="10"/>
      <c r="E19" s="10"/>
    </row>
    <row r="20" spans="1:12" s="9" customFormat="1" ht="29.25">
      <c r="B20" s="10" t="s">
        <v>207</v>
      </c>
      <c r="C20" s="10"/>
      <c r="D20" s="10"/>
      <c r="E20" s="10"/>
    </row>
    <row r="21" spans="1:12" s="9" customFormat="1" ht="29.25">
      <c r="B21" s="10"/>
      <c r="C21" s="10"/>
      <c r="D21" s="10"/>
      <c r="E21" s="10"/>
    </row>
    <row r="22" spans="1:12" s="9" customFormat="1" ht="29.25">
      <c r="B22" s="10" t="s">
        <v>208</v>
      </c>
      <c r="C22" s="10"/>
      <c r="D22" s="10"/>
      <c r="E22" s="10"/>
    </row>
    <row r="23" spans="1:12" s="9" customFormat="1" ht="29.25"/>
    <row r="24" spans="1:12" s="113" customFormat="1" ht="30">
      <c r="A24" s="110"/>
      <c r="B24" s="10" t="s">
        <v>264</v>
      </c>
      <c r="C24" s="111"/>
      <c r="D24" s="111"/>
      <c r="E24" s="112"/>
      <c r="F24" s="112"/>
      <c r="G24" s="112"/>
      <c r="H24" s="110"/>
      <c r="I24" s="110"/>
      <c r="J24" s="110"/>
      <c r="K24" s="110"/>
      <c r="L24" s="110"/>
    </row>
    <row r="25" spans="1:12" s="113" customFormat="1" ht="30">
      <c r="A25" s="110"/>
      <c r="B25" s="10" t="s">
        <v>265</v>
      </c>
      <c r="C25" s="111"/>
      <c r="D25" s="111"/>
      <c r="E25" s="112"/>
      <c r="F25" s="112"/>
      <c r="G25" s="112"/>
      <c r="H25" s="110"/>
      <c r="I25" s="110"/>
      <c r="J25" s="110"/>
      <c r="K25" s="110"/>
      <c r="L25" s="110"/>
    </row>
    <row r="26" spans="1:12" s="113" customFormat="1" ht="30">
      <c r="A26" s="110"/>
      <c r="B26" s="10" t="s">
        <v>266</v>
      </c>
      <c r="C26" s="111"/>
      <c r="D26" s="111"/>
      <c r="E26" s="112"/>
      <c r="F26" s="112"/>
      <c r="G26" s="112"/>
      <c r="H26" s="110"/>
      <c r="I26" s="110"/>
      <c r="J26" s="110"/>
      <c r="K26" s="110"/>
      <c r="L26" s="110"/>
    </row>
    <row r="27" spans="1:12" s="113" customFormat="1" ht="30">
      <c r="A27" s="110"/>
      <c r="B27" s="10" t="s">
        <v>542</v>
      </c>
      <c r="C27" s="111"/>
      <c r="D27" s="111"/>
      <c r="E27" s="112"/>
      <c r="F27" s="112"/>
      <c r="G27" s="112"/>
      <c r="H27" s="110"/>
      <c r="I27" s="110"/>
      <c r="J27" s="110"/>
      <c r="K27" s="110"/>
      <c r="L27" s="110"/>
    </row>
    <row r="28" spans="1:12" s="113" customFormat="1" ht="30">
      <c r="A28" s="110"/>
      <c r="B28" s="10" t="s">
        <v>543</v>
      </c>
      <c r="C28" s="111"/>
      <c r="D28" s="111"/>
      <c r="E28" s="112"/>
      <c r="F28" s="112"/>
      <c r="G28" s="112"/>
      <c r="H28" s="110"/>
      <c r="I28" s="110"/>
      <c r="J28" s="110"/>
      <c r="K28" s="110"/>
      <c r="L28" s="110"/>
    </row>
    <row r="29" spans="1:12" s="113" customFormat="1" ht="30">
      <c r="A29" s="110"/>
      <c r="B29" s="10" t="s">
        <v>228</v>
      </c>
      <c r="C29" s="111"/>
      <c r="D29" s="111"/>
      <c r="E29" s="112"/>
      <c r="F29" s="112"/>
      <c r="G29" s="112"/>
      <c r="H29" s="110"/>
      <c r="I29" s="110"/>
      <c r="J29" s="110"/>
      <c r="K29" s="110"/>
      <c r="L29" s="110"/>
    </row>
    <row r="30" spans="1:12" s="113" customFormat="1" ht="30">
      <c r="A30" s="110"/>
      <c r="B30" s="10" t="s">
        <v>201</v>
      </c>
      <c r="C30" s="111"/>
      <c r="D30" s="111"/>
      <c r="E30" s="112"/>
      <c r="F30" s="112"/>
      <c r="G30" s="112"/>
      <c r="H30" s="110"/>
      <c r="I30" s="110"/>
      <c r="J30" s="110"/>
      <c r="K30" s="110"/>
      <c r="L30" s="110"/>
    </row>
    <row r="31" spans="1:12" s="113" customFormat="1" ht="30">
      <c r="A31" s="110"/>
      <c r="B31" s="10" t="s">
        <v>202</v>
      </c>
      <c r="C31" s="111"/>
      <c r="D31" s="111"/>
      <c r="E31" s="112"/>
      <c r="F31" s="112"/>
      <c r="G31" s="112"/>
      <c r="H31" s="110"/>
      <c r="I31" s="110"/>
      <c r="J31" s="110"/>
      <c r="K31" s="110"/>
      <c r="L31" s="110"/>
    </row>
    <row r="32" spans="1:12" s="113" customFormat="1" ht="30">
      <c r="A32" s="110"/>
      <c r="B32" s="10" t="s">
        <v>544</v>
      </c>
      <c r="C32" s="111"/>
      <c r="D32" s="111"/>
      <c r="E32" s="112"/>
      <c r="F32" s="112"/>
      <c r="G32" s="112"/>
      <c r="H32" s="110"/>
      <c r="I32" s="110"/>
      <c r="J32" s="110"/>
      <c r="K32" s="110"/>
      <c r="L32" s="110"/>
    </row>
    <row r="33" spans="1:16" s="113" customFormat="1" ht="30">
      <c r="A33" s="110"/>
      <c r="B33" s="10" t="s">
        <v>545</v>
      </c>
      <c r="C33" s="111"/>
      <c r="D33" s="111"/>
      <c r="E33" s="112"/>
      <c r="F33" s="112"/>
      <c r="G33" s="112"/>
      <c r="H33" s="110"/>
      <c r="I33" s="110"/>
      <c r="J33" s="110"/>
      <c r="K33" s="110"/>
      <c r="L33" s="110"/>
    </row>
    <row r="34" spans="1:16" s="113" customFormat="1" ht="30">
      <c r="A34" s="110"/>
      <c r="B34" s="10" t="s">
        <v>203</v>
      </c>
      <c r="C34" s="111"/>
      <c r="D34" s="111"/>
      <c r="E34" s="112"/>
      <c r="F34" s="112"/>
      <c r="G34" s="112"/>
      <c r="H34" s="110"/>
      <c r="I34" s="110"/>
      <c r="J34" s="110"/>
      <c r="K34" s="110"/>
      <c r="L34" s="110"/>
    </row>
    <row r="35" spans="1:16" s="113" customFormat="1" ht="30">
      <c r="A35" s="110"/>
      <c r="B35" s="10" t="s">
        <v>204</v>
      </c>
      <c r="C35" s="111"/>
      <c r="D35" s="111"/>
      <c r="E35" s="112"/>
      <c r="F35" s="112"/>
      <c r="G35" s="112"/>
      <c r="H35" s="110"/>
      <c r="I35" s="110"/>
      <c r="J35" s="110"/>
      <c r="K35" s="110"/>
      <c r="L35" s="110"/>
    </row>
    <row r="36" spans="1:16" s="9" customFormat="1" ht="29.25"/>
    <row r="37" spans="1:16" s="9" customFormat="1" ht="29.25">
      <c r="B37" s="10" t="s">
        <v>9</v>
      </c>
    </row>
    <row r="38" spans="1:16" s="9" customFormat="1" ht="29.25">
      <c r="B38" s="10" t="s">
        <v>10</v>
      </c>
    </row>
    <row r="39" spans="1:16" s="9" customFormat="1" ht="29.25">
      <c r="B39" s="10" t="s">
        <v>11</v>
      </c>
    </row>
    <row r="40" spans="1:16" s="9" customFormat="1" ht="29.25">
      <c r="B40" s="10" t="s">
        <v>547</v>
      </c>
    </row>
    <row r="41" spans="1:16" s="9" customFormat="1" ht="29.25"/>
    <row r="42" spans="1:16" s="9" customFormat="1" ht="29.25">
      <c r="B42" s="10" t="s">
        <v>12</v>
      </c>
    </row>
    <row r="43" spans="1:16" s="9" customFormat="1" ht="29.25">
      <c r="B43" s="10" t="s">
        <v>13</v>
      </c>
    </row>
    <row r="44" spans="1:16" s="9" customFormat="1" ht="29.25">
      <c r="B44" s="10" t="s">
        <v>546</v>
      </c>
    </row>
    <row r="45" spans="1:16" s="2" customFormat="1" ht="29.25">
      <c r="B45" s="9"/>
      <c r="C45" s="6"/>
      <c r="D45" s="6"/>
      <c r="E45" s="6"/>
      <c r="F45" s="6"/>
      <c r="G45" s="6"/>
      <c r="H45" s="6"/>
      <c r="I45" s="6"/>
      <c r="J45" s="6"/>
      <c r="K45" s="6"/>
      <c r="L45" s="6"/>
      <c r="M45" s="6"/>
      <c r="N45" s="6"/>
      <c r="O45" s="6"/>
      <c r="P45" s="6"/>
    </row>
    <row r="46" spans="1:16" s="2" customFormat="1" ht="19.5">
      <c r="B46" s="6"/>
      <c r="C46" s="6"/>
      <c r="D46" s="6"/>
      <c r="E46" s="6"/>
      <c r="F46" s="6"/>
      <c r="G46" s="6"/>
      <c r="H46" s="6"/>
      <c r="I46" s="6"/>
      <c r="J46" s="6"/>
      <c r="K46" s="6"/>
      <c r="L46" s="6"/>
      <c r="M46" s="6"/>
      <c r="N46" s="6"/>
      <c r="O46" s="6"/>
      <c r="P46" s="6"/>
    </row>
    <row r="47" spans="1:16" s="2" customFormat="1" ht="19.5">
      <c r="A47" s="6"/>
      <c r="B47" s="6"/>
      <c r="C47" s="6"/>
      <c r="D47" s="6"/>
      <c r="E47" s="6"/>
      <c r="F47" s="6"/>
      <c r="G47" s="6"/>
      <c r="H47" s="6"/>
      <c r="I47" s="6"/>
      <c r="J47" s="6"/>
      <c r="K47" s="6"/>
      <c r="L47" s="6"/>
      <c r="M47" s="6"/>
      <c r="N47" s="6"/>
      <c r="O47" s="6"/>
      <c r="P47" s="6"/>
    </row>
    <row r="48" spans="1:16" s="12" customFormat="1" ht="24.75">
      <c r="A48" s="11" t="s">
        <v>63</v>
      </c>
    </row>
    <row r="49" spans="1:9" s="12" customFormat="1" ht="24.75">
      <c r="A49" s="847" t="s">
        <v>8</v>
      </c>
      <c r="B49" s="848"/>
    </row>
    <row r="50" spans="1:9" s="12" customFormat="1" ht="24.75">
      <c r="A50" s="11" t="s">
        <v>52</v>
      </c>
    </row>
    <row r="51" spans="1:9" s="12" customFormat="1" ht="24.75"/>
    <row r="52" spans="1:9" s="12" customFormat="1" ht="24.75"/>
    <row r="53" spans="1:9" s="12" customFormat="1" ht="24.75">
      <c r="A53" s="11" t="s">
        <v>230</v>
      </c>
    </row>
    <row r="54" spans="1:9" s="12" customFormat="1" ht="24.75">
      <c r="A54" s="11" t="s">
        <v>229</v>
      </c>
    </row>
    <row r="55" spans="1:9" s="12" customFormat="1" ht="24.75"/>
    <row r="56" spans="1:9" s="12" customFormat="1" ht="24.75">
      <c r="A56" s="11" t="s">
        <v>126</v>
      </c>
      <c r="H56" s="13">
        <v>0</v>
      </c>
    </row>
    <row r="57" spans="1:9" s="12" customFormat="1" ht="24.75"/>
    <row r="58" spans="1:9" s="12" customFormat="1" ht="24.75">
      <c r="A58" s="11" t="s">
        <v>127</v>
      </c>
    </row>
    <row r="59" spans="1:9" s="12" customFormat="1" ht="24.75"/>
    <row r="60" spans="1:9" s="12" customFormat="1" ht="24.75">
      <c r="A60" s="11" t="s">
        <v>128</v>
      </c>
      <c r="H60" s="14"/>
      <c r="I60" s="15"/>
    </row>
    <row r="61" spans="1:9" s="12" customFormat="1" ht="24.75">
      <c r="A61" s="16">
        <v>-1</v>
      </c>
      <c r="B61" s="11"/>
      <c r="C61" s="11"/>
      <c r="D61" s="11"/>
      <c r="E61" s="11"/>
      <c r="F61" s="17"/>
      <c r="G61" s="11"/>
      <c r="H61" s="20">
        <v>0</v>
      </c>
    </row>
    <row r="62" spans="1:9" s="12" customFormat="1" ht="24.75">
      <c r="A62" s="18"/>
      <c r="B62" s="11"/>
      <c r="C62" s="11"/>
      <c r="D62" s="11"/>
      <c r="E62" s="11"/>
      <c r="F62" s="17"/>
      <c r="G62" s="11"/>
      <c r="H62" s="11"/>
    </row>
    <row r="63" spans="1:9" s="12" customFormat="1" ht="24.75">
      <c r="A63" s="18"/>
      <c r="B63" s="11"/>
      <c r="C63" s="11"/>
      <c r="D63" s="11"/>
      <c r="E63" s="11"/>
      <c r="G63" s="11"/>
      <c r="H63" s="19"/>
    </row>
    <row r="64" spans="1:9" s="12" customFormat="1" ht="24.75">
      <c r="A64" s="11"/>
      <c r="B64" s="11"/>
      <c r="C64" s="11"/>
      <c r="D64" s="11"/>
      <c r="E64" s="11"/>
      <c r="G64" s="11"/>
      <c r="H64" s="20">
        <f>SUM(H61:H63)</f>
        <v>0</v>
      </c>
    </row>
    <row r="65" spans="1:9" s="12" customFormat="1" ht="24.75">
      <c r="H65" s="21"/>
    </row>
    <row r="66" spans="1:9" s="12" customFormat="1" ht="24.75">
      <c r="A66" s="11" t="s">
        <v>129</v>
      </c>
      <c r="H66" s="21"/>
    </row>
    <row r="67" spans="1:9" s="12" customFormat="1" ht="24.75">
      <c r="A67" s="18">
        <v>-1</v>
      </c>
      <c r="B67" s="166"/>
      <c r="C67" s="166"/>
      <c r="D67" s="166"/>
      <c r="E67" s="166"/>
      <c r="F67" s="123"/>
      <c r="G67" s="166"/>
      <c r="H67" s="20">
        <v>0</v>
      </c>
      <c r="I67" s="11"/>
    </row>
    <row r="68" spans="1:9" s="12" customFormat="1" ht="24.75">
      <c r="A68" s="18">
        <v>-2</v>
      </c>
      <c r="B68" s="875"/>
      <c r="C68" s="876"/>
      <c r="D68" s="876"/>
      <c r="E68" s="876"/>
      <c r="F68" s="876"/>
      <c r="G68" s="876"/>
      <c r="H68" s="20">
        <v>0</v>
      </c>
      <c r="I68" s="11"/>
    </row>
    <row r="69" spans="1:9" s="12" customFormat="1" ht="24.75">
      <c r="A69" s="18">
        <v>-3</v>
      </c>
      <c r="B69" s="875"/>
      <c r="C69" s="876"/>
      <c r="D69" s="876"/>
      <c r="E69" s="876"/>
      <c r="F69" s="876"/>
      <c r="G69" s="876"/>
      <c r="H69" s="20">
        <v>0</v>
      </c>
      <c r="I69" s="11"/>
    </row>
    <row r="70" spans="1:9" s="12" customFormat="1" ht="24.75">
      <c r="A70" s="18">
        <v>-4</v>
      </c>
      <c r="B70" s="875"/>
      <c r="C70" s="876"/>
      <c r="D70" s="876"/>
      <c r="E70" s="876"/>
      <c r="F70" s="876"/>
      <c r="G70" s="876"/>
      <c r="H70" s="20">
        <v>0</v>
      </c>
      <c r="I70" s="11"/>
    </row>
    <row r="71" spans="1:9" s="12" customFormat="1" ht="24.75">
      <c r="A71" s="18">
        <v>-5</v>
      </c>
      <c r="B71" s="875"/>
      <c r="C71" s="875"/>
      <c r="D71" s="875"/>
      <c r="E71" s="875"/>
      <c r="F71" s="875"/>
      <c r="G71" s="875"/>
      <c r="H71" s="20">
        <v>0</v>
      </c>
      <c r="I71" s="11"/>
    </row>
    <row r="72" spans="1:9" s="12" customFormat="1" ht="24.75">
      <c r="A72" s="18">
        <v>-6</v>
      </c>
      <c r="B72" s="875"/>
      <c r="C72" s="876"/>
      <c r="D72" s="876"/>
      <c r="E72" s="876"/>
      <c r="F72" s="876"/>
      <c r="G72" s="876"/>
      <c r="H72" s="20">
        <v>0</v>
      </c>
      <c r="I72" s="11"/>
    </row>
    <row r="73" spans="1:9" s="12" customFormat="1" ht="24.75">
      <c r="A73" s="18">
        <v>-7</v>
      </c>
      <c r="B73" s="875"/>
      <c r="C73" s="876"/>
      <c r="D73" s="876"/>
      <c r="E73" s="876"/>
      <c r="F73" s="876"/>
      <c r="G73" s="876"/>
      <c r="H73" s="20">
        <v>0</v>
      </c>
      <c r="I73" s="11"/>
    </row>
    <row r="74" spans="1:9" s="12" customFormat="1" ht="24.75">
      <c r="A74" s="18">
        <v>-8</v>
      </c>
      <c r="B74" s="875"/>
      <c r="C74" s="876"/>
      <c r="D74" s="876"/>
      <c r="E74" s="876"/>
      <c r="F74" s="876"/>
      <c r="G74" s="876"/>
      <c r="H74" s="20">
        <v>0</v>
      </c>
      <c r="I74" s="11"/>
    </row>
    <row r="75" spans="1:9" s="12" customFormat="1" ht="24.75">
      <c r="A75" s="18">
        <v>-9</v>
      </c>
      <c r="B75" s="875"/>
      <c r="C75" s="876"/>
      <c r="D75" s="876"/>
      <c r="E75" s="876"/>
      <c r="F75" s="876"/>
      <c r="G75" s="876"/>
      <c r="H75" s="20">
        <v>0</v>
      </c>
      <c r="I75" s="11"/>
    </row>
    <row r="76" spans="1:9" s="12" customFormat="1" ht="24.75">
      <c r="A76" s="18">
        <v>-10</v>
      </c>
      <c r="B76" s="875"/>
      <c r="C76" s="875"/>
      <c r="D76" s="875"/>
      <c r="E76" s="875"/>
      <c r="F76" s="875"/>
      <c r="G76" s="875"/>
      <c r="H76" s="20">
        <v>0</v>
      </c>
      <c r="I76" s="11"/>
    </row>
    <row r="77" spans="1:9" s="12" customFormat="1" ht="24.75">
      <c r="A77" s="18">
        <v>-11</v>
      </c>
      <c r="B77" s="875"/>
      <c r="C77" s="875"/>
      <c r="D77" s="875"/>
      <c r="E77" s="875"/>
      <c r="F77" s="875"/>
      <c r="G77" s="875"/>
      <c r="H77" s="20">
        <v>0</v>
      </c>
      <c r="I77" s="11"/>
    </row>
    <row r="78" spans="1:9" s="12" customFormat="1" ht="24.75">
      <c r="A78" s="18">
        <v>-12</v>
      </c>
      <c r="B78" s="875"/>
      <c r="C78" s="875"/>
      <c r="D78" s="875"/>
      <c r="E78" s="875"/>
      <c r="F78" s="875"/>
      <c r="G78" s="875"/>
      <c r="H78" s="20">
        <v>0</v>
      </c>
      <c r="I78" s="11"/>
    </row>
    <row r="79" spans="1:9" s="12" customFormat="1" ht="24.75">
      <c r="A79" s="18">
        <v>-13</v>
      </c>
      <c r="B79" s="875"/>
      <c r="C79" s="875"/>
      <c r="D79" s="875"/>
      <c r="E79" s="875"/>
      <c r="F79" s="875"/>
      <c r="G79" s="875"/>
      <c r="H79" s="20">
        <v>0</v>
      </c>
      <c r="I79" s="11"/>
    </row>
    <row r="80" spans="1:9" s="12" customFormat="1" ht="24.75">
      <c r="A80" s="18">
        <v>-14</v>
      </c>
      <c r="B80" s="875"/>
      <c r="C80" s="875"/>
      <c r="D80" s="875"/>
      <c r="E80" s="875"/>
      <c r="F80" s="875"/>
      <c r="G80" s="875"/>
      <c r="H80" s="20">
        <v>0</v>
      </c>
      <c r="I80" s="11"/>
    </row>
    <row r="81" spans="1:9" s="12" customFormat="1" ht="24.75">
      <c r="A81" s="18">
        <v>-15</v>
      </c>
      <c r="B81" s="875"/>
      <c r="C81" s="875"/>
      <c r="D81" s="875"/>
      <c r="E81" s="875"/>
      <c r="F81" s="875"/>
      <c r="G81" s="875"/>
      <c r="H81" s="20">
        <v>0</v>
      </c>
      <c r="I81" s="11"/>
    </row>
    <row r="82" spans="1:9" s="12" customFormat="1" ht="24.75">
      <c r="A82" s="18">
        <v>-16</v>
      </c>
      <c r="B82" s="875"/>
      <c r="C82" s="875"/>
      <c r="D82" s="875"/>
      <c r="E82" s="875"/>
      <c r="F82" s="875"/>
      <c r="G82" s="875"/>
      <c r="H82" s="20">
        <v>0</v>
      </c>
      <c r="I82" s="11"/>
    </row>
    <row r="83" spans="1:9" s="12" customFormat="1" ht="24.75">
      <c r="A83" s="18"/>
      <c r="B83" s="166"/>
      <c r="C83" s="167"/>
      <c r="D83" s="167"/>
      <c r="E83" s="167"/>
      <c r="F83" s="167"/>
      <c r="G83" s="167"/>
      <c r="H83" s="20"/>
      <c r="I83" s="11"/>
    </row>
    <row r="84" spans="1:9" s="12" customFormat="1" ht="24.75">
      <c r="A84" s="18"/>
      <c r="B84" s="11" t="s">
        <v>53</v>
      </c>
      <c r="C84" s="11"/>
      <c r="D84" s="11"/>
      <c r="E84" s="11"/>
      <c r="G84" s="11"/>
      <c r="H84" s="124">
        <f>SUM(H67:H83)</f>
        <v>0</v>
      </c>
      <c r="I84" s="11"/>
    </row>
    <row r="85" spans="1:9" s="12" customFormat="1" ht="24.75">
      <c r="A85" s="11"/>
      <c r="B85" s="11"/>
      <c r="C85" s="11"/>
      <c r="D85" s="11"/>
      <c r="E85" s="11"/>
      <c r="F85" s="11"/>
      <c r="G85" s="11"/>
      <c r="H85" s="20"/>
      <c r="I85" s="11"/>
    </row>
    <row r="86" spans="1:9" s="12" customFormat="1" ht="24.75">
      <c r="A86" s="11" t="s">
        <v>249</v>
      </c>
      <c r="B86" s="11"/>
      <c r="C86" s="11"/>
      <c r="D86" s="11"/>
      <c r="E86" s="11"/>
      <c r="F86" s="11"/>
      <c r="G86" s="13"/>
      <c r="H86" s="20">
        <f>H64+H84</f>
        <v>0</v>
      </c>
      <c r="I86" s="11"/>
    </row>
    <row r="87" spans="1:9" s="12" customFormat="1" ht="24.75">
      <c r="H87" s="21"/>
    </row>
    <row r="88" spans="1:9" s="12" customFormat="1" ht="24.75">
      <c r="A88" s="11" t="s">
        <v>130</v>
      </c>
      <c r="H88" s="21"/>
    </row>
    <row r="89" spans="1:9" s="12" customFormat="1" ht="24.75">
      <c r="A89" s="41" t="s">
        <v>250</v>
      </c>
      <c r="H89" s="22">
        <v>0</v>
      </c>
    </row>
    <row r="90" spans="1:9" s="12" customFormat="1" ht="24.75">
      <c r="A90" s="11"/>
      <c r="B90" s="114" t="s">
        <v>190</v>
      </c>
      <c r="H90" s="22"/>
    </row>
    <row r="91" spans="1:9" s="12" customFormat="1" ht="24.75">
      <c r="H91" s="21"/>
    </row>
    <row r="92" spans="1:9" s="12" customFormat="1" ht="24.75">
      <c r="A92" s="11" t="s">
        <v>131</v>
      </c>
      <c r="H92" s="21"/>
    </row>
    <row r="93" spans="1:9" s="12" customFormat="1" ht="24.75">
      <c r="A93" s="41" t="s">
        <v>251</v>
      </c>
      <c r="H93" s="22">
        <v>0</v>
      </c>
    </row>
    <row r="94" spans="1:9" s="12" customFormat="1" ht="24.75">
      <c r="A94" s="11"/>
      <c r="B94" s="114" t="s">
        <v>190</v>
      </c>
      <c r="H94" s="22"/>
    </row>
    <row r="95" spans="1:9" s="12" customFormat="1" ht="24.75">
      <c r="H95" s="21"/>
    </row>
    <row r="96" spans="1:9" s="12" customFormat="1" ht="24.75">
      <c r="A96" s="11" t="s">
        <v>197</v>
      </c>
      <c r="H96" s="22">
        <f>H89+H93</f>
        <v>0</v>
      </c>
    </row>
    <row r="97" spans="1:13" s="2" customFormat="1" ht="22.5">
      <c r="A97" s="23"/>
      <c r="B97" s="3" t="s">
        <v>231</v>
      </c>
      <c r="C97" s="6"/>
      <c r="D97" s="6"/>
      <c r="E97" s="6"/>
      <c r="F97" s="6"/>
      <c r="G97" s="6"/>
      <c r="H97" s="24"/>
      <c r="I97" s="6"/>
      <c r="J97" s="6"/>
      <c r="K97" s="6"/>
      <c r="L97" s="6"/>
    </row>
    <row r="98" spans="1:13" s="2" customFormat="1" ht="19.5">
      <c r="A98" s="23"/>
      <c r="C98" s="6"/>
      <c r="D98" s="6"/>
      <c r="E98" s="6"/>
      <c r="F98" s="6"/>
      <c r="G98" s="6"/>
      <c r="H98" s="24"/>
      <c r="I98" s="6"/>
      <c r="J98" s="6"/>
      <c r="K98" s="6"/>
      <c r="L98" s="6"/>
    </row>
    <row r="99" spans="1:13" s="2" customFormat="1" ht="19.5">
      <c r="A99" s="23"/>
      <c r="B99" s="114"/>
      <c r="C99" s="6"/>
      <c r="D99" s="6"/>
      <c r="E99" s="6"/>
      <c r="F99" s="6"/>
      <c r="G99" s="6"/>
      <c r="H99" s="24"/>
      <c r="I99" s="6"/>
      <c r="J99" s="6"/>
      <c r="K99" s="6"/>
      <c r="L99" s="6"/>
    </row>
    <row r="100" spans="1:13" s="12" customFormat="1" ht="24.75">
      <c r="A100" s="26" t="s">
        <v>252</v>
      </c>
    </row>
    <row r="101" spans="1:13" s="12" customFormat="1" ht="24.75">
      <c r="B101" s="3" t="s">
        <v>253</v>
      </c>
    </row>
    <row r="102" spans="1:13" s="2" customFormat="1" ht="19.5">
      <c r="A102" s="23"/>
      <c r="B102" s="114" t="s">
        <v>191</v>
      </c>
      <c r="C102" s="6"/>
      <c r="D102" s="6"/>
      <c r="E102" s="6"/>
      <c r="F102" s="6"/>
      <c r="G102" s="6"/>
      <c r="H102" s="24"/>
      <c r="I102" s="6"/>
      <c r="J102" s="6"/>
      <c r="K102" s="6"/>
      <c r="L102" s="6"/>
    </row>
    <row r="104" spans="1:13" s="12" customFormat="1" ht="24.75">
      <c r="A104" s="11" t="s">
        <v>63</v>
      </c>
    </row>
    <row r="105" spans="1:13" s="12" customFormat="1" ht="24.75">
      <c r="A105" s="847" t="s">
        <v>8</v>
      </c>
      <c r="B105" s="848"/>
    </row>
    <row r="106" spans="1:13" s="12" customFormat="1" ht="24.75">
      <c r="A106" s="11" t="s">
        <v>54</v>
      </c>
    </row>
    <row r="107" spans="1:13" s="12" customFormat="1" ht="24.75"/>
    <row r="108" spans="1:13" s="12" customFormat="1" ht="24.75">
      <c r="A108" s="11" t="s">
        <v>198</v>
      </c>
    </row>
    <row r="109" spans="1:13" s="12" customFormat="1" ht="24.75">
      <c r="A109" s="12" t="s">
        <v>55</v>
      </c>
    </row>
    <row r="110" spans="1:13" s="12" customFormat="1" ht="24.75">
      <c r="E110" s="25"/>
      <c r="G110" s="25" t="s">
        <v>16</v>
      </c>
      <c r="H110" s="25" t="s">
        <v>17</v>
      </c>
      <c r="I110" s="26"/>
      <c r="J110" s="26"/>
    </row>
    <row r="111" spans="1:13" s="12" customFormat="1" ht="24.75">
      <c r="G111" s="27" t="s">
        <v>18</v>
      </c>
      <c r="H111" s="27" t="s">
        <v>19</v>
      </c>
      <c r="I111" s="28"/>
      <c r="J111" s="849" t="s">
        <v>20</v>
      </c>
      <c r="K111" s="850"/>
      <c r="L111" s="850"/>
      <c r="M111" s="851"/>
    </row>
    <row r="112" spans="1:13" s="12" customFormat="1" ht="24.75"/>
    <row r="113" spans="1:13" s="12" customFormat="1" ht="24.75">
      <c r="A113" s="11" t="s">
        <v>21</v>
      </c>
      <c r="E113" s="29"/>
      <c r="G113" s="162">
        <v>0</v>
      </c>
      <c r="H113" s="162">
        <v>0</v>
      </c>
      <c r="I113" s="30"/>
      <c r="J113" s="853">
        <f>H113-G113</f>
        <v>0</v>
      </c>
      <c r="K113" s="853"/>
      <c r="L113" s="853"/>
      <c r="M113" s="853"/>
    </row>
    <row r="114" spans="1:13" s="12" customFormat="1" ht="24.75">
      <c r="D114" s="11"/>
      <c r="E114" s="11"/>
      <c r="F114" s="11"/>
      <c r="G114" s="162"/>
      <c r="H114" s="162"/>
      <c r="I114" s="31"/>
      <c r="J114" s="853"/>
      <c r="K114" s="854"/>
      <c r="L114" s="854"/>
      <c r="M114" s="854"/>
    </row>
    <row r="115" spans="1:13" s="12" customFormat="1" ht="24.75">
      <c r="A115" s="11" t="s">
        <v>22</v>
      </c>
      <c r="D115" s="11"/>
      <c r="E115" s="11"/>
      <c r="F115" s="11"/>
      <c r="G115" s="162"/>
      <c r="H115" s="162"/>
      <c r="I115" s="31"/>
      <c r="J115" s="853"/>
      <c r="K115" s="854"/>
      <c r="L115" s="854"/>
      <c r="M115" s="854"/>
    </row>
    <row r="116" spans="1:13" s="12" customFormat="1" ht="24.75">
      <c r="D116" s="11"/>
      <c r="E116" s="11"/>
      <c r="F116" s="11"/>
      <c r="G116" s="162"/>
      <c r="H116" s="162"/>
      <c r="I116" s="31"/>
      <c r="J116" s="853"/>
      <c r="K116" s="854"/>
      <c r="L116" s="854"/>
      <c r="M116" s="854"/>
    </row>
    <row r="117" spans="1:13" s="12" customFormat="1" ht="24.75">
      <c r="A117" s="11" t="s">
        <v>132</v>
      </c>
      <c r="D117" s="11"/>
      <c r="E117" s="11"/>
      <c r="F117" s="11"/>
      <c r="G117" s="162"/>
      <c r="H117" s="162"/>
      <c r="I117" s="31"/>
      <c r="J117" s="853"/>
      <c r="K117" s="854"/>
      <c r="L117" s="854"/>
      <c r="M117" s="854"/>
    </row>
    <row r="118" spans="1:13" s="12" customFormat="1" ht="24.75">
      <c r="A118" s="32" t="s">
        <v>23</v>
      </c>
      <c r="B118" s="11"/>
      <c r="E118" s="29"/>
      <c r="G118" s="162">
        <v>0</v>
      </c>
      <c r="H118" s="162">
        <v>0</v>
      </c>
      <c r="I118" s="30"/>
      <c r="J118" s="853">
        <f>H118-G118</f>
        <v>0</v>
      </c>
      <c r="K118" s="853"/>
      <c r="L118" s="853"/>
      <c r="M118" s="853"/>
    </row>
    <row r="119" spans="1:13" s="12" customFormat="1" ht="24.75">
      <c r="A119" s="32" t="s">
        <v>24</v>
      </c>
      <c r="B119" s="11"/>
      <c r="E119" s="29"/>
      <c r="G119" s="162">
        <v>0</v>
      </c>
      <c r="H119" s="162">
        <v>0</v>
      </c>
      <c r="I119" s="30"/>
      <c r="J119" s="853">
        <f t="shared" ref="J119:J120" si="0">H119-G119</f>
        <v>0</v>
      </c>
      <c r="K119" s="853"/>
      <c r="L119" s="853"/>
      <c r="M119" s="853"/>
    </row>
    <row r="120" spans="1:13" s="12" customFormat="1" ht="24.75">
      <c r="A120" s="32" t="s">
        <v>25</v>
      </c>
      <c r="B120" s="11"/>
      <c r="E120" s="29"/>
      <c r="G120" s="162">
        <v>0</v>
      </c>
      <c r="H120" s="162">
        <v>0</v>
      </c>
      <c r="I120" s="30"/>
      <c r="J120" s="853">
        <f t="shared" si="0"/>
        <v>0</v>
      </c>
      <c r="K120" s="853"/>
      <c r="L120" s="853"/>
      <c r="M120" s="853"/>
    </row>
    <row r="121" spans="1:13" s="12" customFormat="1" ht="24.75">
      <c r="A121" s="32" t="s">
        <v>205</v>
      </c>
      <c r="B121" s="19"/>
      <c r="C121" s="28"/>
      <c r="D121" s="28"/>
      <c r="E121" s="33"/>
      <c r="F121" s="28"/>
      <c r="G121" s="165">
        <v>0</v>
      </c>
      <c r="H121" s="165">
        <v>0</v>
      </c>
      <c r="I121" s="34"/>
      <c r="J121" s="874">
        <f>H121-G121</f>
        <v>0</v>
      </c>
      <c r="K121" s="874"/>
      <c r="L121" s="874"/>
      <c r="M121" s="874"/>
    </row>
    <row r="122" spans="1:13" s="12" customFormat="1" ht="24.75">
      <c r="A122" s="32" t="s">
        <v>206</v>
      </c>
      <c r="B122" s="11" t="s">
        <v>26</v>
      </c>
      <c r="D122" s="11"/>
      <c r="E122" s="11"/>
      <c r="F122" s="11"/>
      <c r="G122" s="31"/>
      <c r="H122" s="162"/>
      <c r="I122" s="31"/>
      <c r="J122" s="31"/>
      <c r="K122" s="30"/>
      <c r="L122" s="30"/>
      <c r="M122" s="30"/>
    </row>
    <row r="123" spans="1:13" s="12" customFormat="1" ht="24.75">
      <c r="B123" s="11" t="s">
        <v>27</v>
      </c>
      <c r="E123" s="35"/>
      <c r="G123" s="125">
        <f>SUM(G118:G121)</f>
        <v>0</v>
      </c>
      <c r="H123" s="162">
        <f>SUM(H118:H121)</f>
        <v>0</v>
      </c>
      <c r="I123" s="30"/>
      <c r="J123" s="853">
        <f>SUM(J118:J121)</f>
        <v>0</v>
      </c>
      <c r="K123" s="872"/>
      <c r="L123" s="872"/>
      <c r="M123" s="873"/>
    </row>
    <row r="124" spans="1:13" s="12" customFormat="1" ht="24.75">
      <c r="D124" s="11"/>
      <c r="E124" s="11"/>
      <c r="F124" s="11"/>
      <c r="G124" s="162"/>
      <c r="H124" s="162"/>
      <c r="I124" s="31"/>
      <c r="J124" s="31"/>
      <c r="K124" s="30"/>
      <c r="L124" s="30"/>
      <c r="M124" s="30"/>
    </row>
    <row r="125" spans="1:13" s="12" customFormat="1" ht="24.75">
      <c r="A125" s="11" t="s">
        <v>133</v>
      </c>
      <c r="D125" s="11"/>
      <c r="E125" s="11"/>
      <c r="F125" s="11"/>
      <c r="G125" s="162"/>
      <c r="H125" s="162"/>
      <c r="I125" s="31"/>
      <c r="J125" s="31"/>
      <c r="K125" s="30"/>
      <c r="L125" s="30"/>
      <c r="M125" s="30"/>
    </row>
    <row r="126" spans="1:13" s="12" customFormat="1" ht="24.75">
      <c r="A126" s="32" t="s">
        <v>23</v>
      </c>
      <c r="B126" s="11"/>
      <c r="E126" s="29"/>
      <c r="G126" s="162">
        <v>0</v>
      </c>
      <c r="H126" s="159">
        <v>0</v>
      </c>
      <c r="I126" s="127"/>
      <c r="J126" s="867">
        <f>H126-G126</f>
        <v>0</v>
      </c>
      <c r="K126" s="867"/>
      <c r="L126" s="867"/>
      <c r="M126" s="867"/>
    </row>
    <row r="127" spans="1:13" s="12" customFormat="1" ht="24.75">
      <c r="A127" s="32" t="s">
        <v>24</v>
      </c>
      <c r="B127" s="11"/>
      <c r="E127" s="29"/>
      <c r="G127" s="162">
        <v>0</v>
      </c>
      <c r="H127" s="159">
        <v>0</v>
      </c>
      <c r="I127" s="127"/>
      <c r="J127" s="867">
        <f>H127-G127</f>
        <v>0</v>
      </c>
      <c r="K127" s="867"/>
      <c r="L127" s="867"/>
      <c r="M127" s="867"/>
    </row>
    <row r="128" spans="1:13" s="12" customFormat="1" ht="24.75">
      <c r="A128" s="32" t="s">
        <v>25</v>
      </c>
      <c r="B128" s="19"/>
      <c r="C128" s="28"/>
      <c r="D128" s="28"/>
      <c r="E128" s="33"/>
      <c r="F128" s="28"/>
      <c r="G128" s="165">
        <v>0</v>
      </c>
      <c r="H128" s="158">
        <v>0</v>
      </c>
      <c r="I128" s="128"/>
      <c r="J128" s="868">
        <f>H128-G128</f>
        <v>0</v>
      </c>
      <c r="K128" s="868"/>
      <c r="L128" s="868"/>
      <c r="M128" s="868"/>
    </row>
    <row r="129" spans="1:13" s="12" customFormat="1" ht="24.75">
      <c r="A129" s="32" t="s">
        <v>205</v>
      </c>
      <c r="B129" s="11" t="s">
        <v>232</v>
      </c>
      <c r="E129" s="29"/>
      <c r="G129" s="125">
        <f>SUM(G126:G128)</f>
        <v>0</v>
      </c>
      <c r="H129" s="159">
        <f>SUM(H126:H128)</f>
        <v>0</v>
      </c>
      <c r="I129" s="127"/>
      <c r="J129" s="869">
        <f>SUM(J126:J128)</f>
        <v>0</v>
      </c>
      <c r="K129" s="870"/>
      <c r="L129" s="870"/>
      <c r="M129" s="871"/>
    </row>
    <row r="130" spans="1:13" s="12" customFormat="1" ht="24.75">
      <c r="G130" s="30"/>
      <c r="H130" s="127"/>
      <c r="I130" s="127"/>
      <c r="J130" s="127"/>
      <c r="K130" s="127"/>
      <c r="L130" s="127"/>
      <c r="M130" s="127"/>
    </row>
    <row r="131" spans="1:13" s="12" customFormat="1" ht="24.75">
      <c r="B131" s="11" t="s">
        <v>28</v>
      </c>
      <c r="G131" s="36">
        <f>G123+G129</f>
        <v>0</v>
      </c>
      <c r="H131" s="129">
        <f>H123+H129</f>
        <v>0</v>
      </c>
      <c r="I131" s="127"/>
      <c r="J131" s="869">
        <f>H131-G131</f>
        <v>0</v>
      </c>
      <c r="K131" s="870"/>
      <c r="L131" s="870"/>
      <c r="M131" s="871"/>
    </row>
    <row r="132" spans="1:13" s="12" customFormat="1" ht="24.75">
      <c r="B132" s="11"/>
      <c r="G132" s="36"/>
      <c r="H132" s="129"/>
      <c r="I132" s="127"/>
      <c r="J132" s="159"/>
      <c r="K132" s="160"/>
      <c r="L132" s="160"/>
      <c r="M132" s="161"/>
    </row>
    <row r="133" spans="1:13" s="12" customFormat="1" ht="24.75">
      <c r="A133" s="11" t="s">
        <v>209</v>
      </c>
      <c r="B133" s="11"/>
      <c r="G133" s="36"/>
      <c r="H133" s="129">
        <f>H113</f>
        <v>0</v>
      </c>
      <c r="I133" s="127"/>
      <c r="J133" s="159"/>
      <c r="K133" s="160"/>
      <c r="L133" s="160"/>
      <c r="M133" s="161"/>
    </row>
    <row r="134" spans="1:13" s="12" customFormat="1" ht="24.75">
      <c r="A134" s="11"/>
      <c r="B134" s="11"/>
      <c r="G134" s="36"/>
      <c r="H134" s="37"/>
      <c r="I134" s="30"/>
      <c r="J134" s="162"/>
      <c r="K134" s="163"/>
      <c r="L134" s="163"/>
      <c r="M134" s="164"/>
    </row>
    <row r="135" spans="1:13" s="12" customFormat="1" ht="24.75">
      <c r="B135" s="11"/>
      <c r="G135" s="36"/>
      <c r="H135" s="37"/>
      <c r="I135" s="30"/>
      <c r="J135" s="162"/>
      <c r="K135" s="163"/>
      <c r="L135" s="163"/>
      <c r="M135" s="164"/>
    </row>
    <row r="136" spans="1:13" s="12" customFormat="1" ht="24.75">
      <c r="A136" s="11" t="s">
        <v>210</v>
      </c>
      <c r="H136" s="26" t="s">
        <v>14</v>
      </c>
      <c r="I136" s="38"/>
      <c r="J136" s="837" t="s">
        <v>15</v>
      </c>
      <c r="K136" s="838"/>
      <c r="L136" s="838"/>
      <c r="M136" s="839"/>
    </row>
    <row r="137" spans="1:13" s="12" customFormat="1" ht="24.75"/>
    <row r="138" spans="1:13" s="12" customFormat="1" ht="24.75">
      <c r="A138" s="12" t="s">
        <v>233</v>
      </c>
      <c r="G138" s="39"/>
      <c r="H138" s="40">
        <f>H133*0.9</f>
        <v>0</v>
      </c>
      <c r="I138" s="21"/>
      <c r="J138" s="828">
        <f>G118+G119</f>
        <v>0</v>
      </c>
      <c r="K138" s="828"/>
      <c r="L138" s="828"/>
      <c r="M138" s="829"/>
    </row>
    <row r="139" spans="1:13" s="12" customFormat="1" ht="24.75">
      <c r="A139" s="12" t="s">
        <v>234</v>
      </c>
      <c r="G139" s="39"/>
      <c r="H139" s="40">
        <f>H133*0.8</f>
        <v>0</v>
      </c>
      <c r="I139" s="21"/>
      <c r="J139" s="828">
        <f>G118+G119</f>
        <v>0</v>
      </c>
      <c r="K139" s="828"/>
      <c r="L139" s="828"/>
      <c r="M139" s="829"/>
    </row>
    <row r="140" spans="1:13" s="12" customFormat="1" ht="24.75">
      <c r="A140" s="11"/>
      <c r="G140" s="39"/>
      <c r="H140" s="40"/>
      <c r="I140" s="21"/>
      <c r="J140" s="156"/>
      <c r="K140" s="156"/>
      <c r="L140" s="156"/>
      <c r="M140" s="157"/>
    </row>
    <row r="141" spans="1:13" s="3" customFormat="1" ht="22.5">
      <c r="A141" s="41" t="s">
        <v>29</v>
      </c>
      <c r="G141" s="41"/>
    </row>
    <row r="142" spans="1:13" s="3" customFormat="1" ht="22.5"/>
    <row r="143" spans="1:13" s="3" customFormat="1" ht="22.5"/>
    <row r="144" spans="1:13" s="3" customFormat="1" ht="22.5"/>
    <row r="145" spans="1:17" s="3" customFormat="1" ht="22.5">
      <c r="A145" s="42" t="s">
        <v>30</v>
      </c>
      <c r="B145" s="43"/>
      <c r="C145" s="43"/>
      <c r="D145" s="43"/>
      <c r="E145" s="44"/>
      <c r="F145" s="45"/>
      <c r="G145" s="46"/>
      <c r="H145" s="47" t="s">
        <v>56</v>
      </c>
      <c r="I145" s="43"/>
      <c r="J145" s="43"/>
      <c r="K145" s="43"/>
      <c r="L145" s="43"/>
      <c r="M145" s="43"/>
      <c r="N145" s="46"/>
      <c r="O145" s="46"/>
      <c r="P145" s="46"/>
    </row>
    <row r="146" spans="1:17" s="3" customFormat="1" ht="22.5">
      <c r="B146" s="41" t="s">
        <v>31</v>
      </c>
      <c r="G146" s="48"/>
      <c r="H146" s="47"/>
      <c r="I146" s="46"/>
      <c r="J146" s="46"/>
    </row>
    <row r="147" spans="1:17" s="3" customFormat="1" ht="22.5">
      <c r="B147" s="41" t="s">
        <v>225</v>
      </c>
      <c r="G147" s="48"/>
      <c r="H147" s="47"/>
      <c r="I147" s="46"/>
      <c r="J147" s="46"/>
    </row>
    <row r="148" spans="1:17" s="3" customFormat="1" ht="22.5">
      <c r="G148" s="46"/>
      <c r="H148" s="47"/>
      <c r="I148" s="46"/>
      <c r="J148" s="46"/>
    </row>
    <row r="149" spans="1:17" s="3" customFormat="1" ht="22.5">
      <c r="A149" s="42" t="s">
        <v>32</v>
      </c>
      <c r="B149" s="43"/>
      <c r="C149" s="43"/>
      <c r="D149" s="43"/>
      <c r="E149" s="44"/>
      <c r="F149" s="45"/>
      <c r="G149" s="46"/>
      <c r="H149" s="47" t="s">
        <v>57</v>
      </c>
      <c r="I149" s="43"/>
      <c r="J149" s="43"/>
      <c r="K149" s="43"/>
      <c r="L149" s="43"/>
      <c r="M149" s="43"/>
      <c r="N149" s="46"/>
      <c r="O149" s="46"/>
      <c r="P149" s="46"/>
      <c r="Q149" s="46"/>
    </row>
    <row r="150" spans="1:17" s="3" customFormat="1" ht="22.5">
      <c r="G150" s="46"/>
      <c r="H150" s="46"/>
      <c r="I150" s="46"/>
      <c r="J150" s="46"/>
    </row>
    <row r="151" spans="1:17" s="3" customFormat="1" ht="22.5"/>
    <row r="152" spans="1:17" s="3" customFormat="1" ht="22.5">
      <c r="A152" s="41" t="s">
        <v>33</v>
      </c>
    </row>
    <row r="153" spans="1:17" s="3" customFormat="1" ht="22.5">
      <c r="A153" s="41"/>
    </row>
    <row r="154" spans="1:17" s="3" customFormat="1" ht="22.5"/>
    <row r="155" spans="1:17" s="3" customFormat="1" ht="22.5"/>
    <row r="156" spans="1:17" s="3" customFormat="1" ht="22.5"/>
    <row r="157" spans="1:17" s="3" customFormat="1" ht="22.5">
      <c r="A157" s="42" t="s">
        <v>30</v>
      </c>
      <c r="B157" s="43"/>
      <c r="C157" s="43"/>
      <c r="D157" s="43"/>
      <c r="E157" s="43"/>
      <c r="F157" s="42" t="s">
        <v>32</v>
      </c>
      <c r="G157" s="43"/>
      <c r="H157" s="46"/>
      <c r="I157" s="46"/>
    </row>
    <row r="158" spans="1:17" s="3" customFormat="1" ht="22.5"/>
    <row r="159" spans="1:17" s="3" customFormat="1" ht="22.5"/>
    <row r="160" spans="1:17" s="3" customFormat="1" ht="22.5">
      <c r="A160" s="42" t="s">
        <v>34</v>
      </c>
      <c r="B160" s="46"/>
      <c r="C160" s="46"/>
      <c r="D160" s="46"/>
      <c r="E160" s="46"/>
      <c r="H160" s="1" t="s">
        <v>196</v>
      </c>
    </row>
    <row r="161" spans="1:12" s="2" customFormat="1" ht="22.5">
      <c r="A161" s="6"/>
      <c r="B161" s="3"/>
      <c r="C161" s="6"/>
      <c r="D161" s="6"/>
      <c r="E161" s="6"/>
      <c r="F161" s="6"/>
      <c r="G161" s="6"/>
      <c r="H161" s="1" t="s">
        <v>254</v>
      </c>
      <c r="I161" s="6"/>
      <c r="J161" s="6"/>
      <c r="K161" s="6"/>
      <c r="L161" s="6"/>
    </row>
    <row r="162" spans="1:12" s="2" customFormat="1" ht="18">
      <c r="H162" s="1" t="s">
        <v>192</v>
      </c>
    </row>
    <row r="163" spans="1:12" s="2" customFormat="1" ht="19.5">
      <c r="A163" s="6"/>
      <c r="H163" s="1" t="s">
        <v>193</v>
      </c>
    </row>
    <row r="164" spans="1:12" s="2" customFormat="1" ht="18">
      <c r="H164" s="1" t="s">
        <v>194</v>
      </c>
    </row>
    <row r="165" spans="1:12" s="2" customFormat="1" ht="14.25"/>
    <row r="166" spans="1:12" s="2" customFormat="1" ht="14.25"/>
    <row r="167" spans="1:12" s="2" customFormat="1" ht="14.25"/>
    <row r="168" spans="1:12" s="2" customFormat="1" ht="14.25"/>
    <row r="169" spans="1:12" s="2" customFormat="1" ht="14.25"/>
    <row r="170" spans="1:12" s="2" customFormat="1" ht="14.25"/>
    <row r="171" spans="1:12" s="2" customFormat="1" ht="14.25"/>
    <row r="172" spans="1:12" s="2" customFormat="1" ht="14.25"/>
    <row r="173" spans="1:12" s="2" customFormat="1" ht="14.25"/>
    <row r="174" spans="1:12" s="2" customFormat="1" ht="14.25"/>
    <row r="175" spans="1:12" s="2" customFormat="1" ht="14.25"/>
    <row r="176" spans="1:12" s="2" customFormat="1" ht="14.25"/>
    <row r="177" s="2" customFormat="1" ht="14.25"/>
    <row r="178" s="2" customFormat="1" ht="14.25"/>
    <row r="179" s="2" customFormat="1" ht="14.25"/>
    <row r="180" s="2" customFormat="1" ht="14.25"/>
    <row r="181" s="2" customFormat="1" ht="14.25"/>
    <row r="182" s="2" customFormat="1" ht="14.25"/>
    <row r="183" s="2" customFormat="1" ht="14.25"/>
  </sheetData>
  <sheetProtection password="D9BD" sheet="1" objects="1" scenarios="1"/>
  <customSheetViews>
    <customSheetView guid="{B8D9EF33-186A-4B50-AB35-4A7A5372E63E}" scale="60" showPageBreaks="1" printArea="1" state="hidden" view="pageBreakPreview">
      <rowBreaks count="2" manualBreakCount="2">
        <brk id="46" max="16383" man="1"/>
        <brk id="103" max="16383" man="1"/>
      </rowBreaks>
      <pageMargins left="0" right="0" top="0.75" bottom="0.75" header="0.3" footer="0.3"/>
      <pageSetup scale="47" orientation="portrait" r:id="rId1"/>
      <headerFooter>
        <oddFooter>&amp;L&amp;D&amp;C&amp;Z&amp;F&amp;A</oddFooter>
      </headerFooter>
    </customSheetView>
    <customSheetView guid="{C0E81CA5-1E53-4DD2-94F0-DB2CE09F7672}" scale="60" showPageBreaks="1" printArea="1" state="hidden" view="pageBreakPreview" topLeftCell="A8">
      <selection activeCell="B28" sqref="B28"/>
      <rowBreaks count="2" manualBreakCount="2">
        <brk id="49" max="16383" man="1"/>
        <brk id="106" max="16383" man="1"/>
      </rowBreaks>
      <pageMargins left="0" right="0" top="0.75" bottom="0.75" header="0.3" footer="0.3"/>
      <pageSetup scale="47" orientation="portrait" r:id="rId2"/>
    </customSheetView>
  </customSheetViews>
  <mergeCells count="38">
    <mergeCell ref="B70:G70"/>
    <mergeCell ref="A3:M3"/>
    <mergeCell ref="B7:E7"/>
    <mergeCell ref="A49:B49"/>
    <mergeCell ref="B68:G68"/>
    <mergeCell ref="B69:G69"/>
    <mergeCell ref="B82:G82"/>
    <mergeCell ref="B71:G71"/>
    <mergeCell ref="B72:G72"/>
    <mergeCell ref="B73:G73"/>
    <mergeCell ref="B74:G74"/>
    <mergeCell ref="B75:G75"/>
    <mergeCell ref="B76:G76"/>
    <mergeCell ref="B77:G77"/>
    <mergeCell ref="B78:G78"/>
    <mergeCell ref="B79:G79"/>
    <mergeCell ref="B80:G80"/>
    <mergeCell ref="B81:G81"/>
    <mergeCell ref="J123:M123"/>
    <mergeCell ref="A105:B105"/>
    <mergeCell ref="J111:M111"/>
    <mergeCell ref="J113:M113"/>
    <mergeCell ref="J114:M114"/>
    <mergeCell ref="J115:M115"/>
    <mergeCell ref="J116:M116"/>
    <mergeCell ref="J117:M117"/>
    <mergeCell ref="J118:M118"/>
    <mergeCell ref="J119:M119"/>
    <mergeCell ref="J120:M120"/>
    <mergeCell ref="J121:M121"/>
    <mergeCell ref="J138:M138"/>
    <mergeCell ref="J139:M139"/>
    <mergeCell ref="J126:M126"/>
    <mergeCell ref="J127:M127"/>
    <mergeCell ref="J128:M128"/>
    <mergeCell ref="J129:M129"/>
    <mergeCell ref="J131:M131"/>
    <mergeCell ref="J136:M136"/>
  </mergeCells>
  <pageMargins left="0" right="0" top="0.75" bottom="0.75" header="0.3" footer="0.3"/>
  <pageSetup scale="47" orientation="portrait" r:id="rId3"/>
  <headerFooter>
    <oddFooter>&amp;L&amp;D&amp;C&amp;Z&amp;F&amp;A</oddFooter>
  </headerFooter>
  <rowBreaks count="2" manualBreakCount="2">
    <brk id="46" max="16383" man="1"/>
    <brk id="103" max="16383" man="1"/>
  </rowBreaks>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0"/>
  <sheetViews>
    <sheetView topLeftCell="A10" workbookViewId="0">
      <selection activeCell="H32" sqref="H32"/>
    </sheetView>
  </sheetViews>
  <sheetFormatPr defaultRowHeight="15"/>
  <sheetData>
    <row r="1" spans="1:2" s="132" customFormat="1" ht="18.75">
      <c r="A1" s="825" t="s">
        <v>8</v>
      </c>
      <c r="B1" s="826"/>
    </row>
    <row r="2" spans="1:2" s="132" customFormat="1" ht="18.75">
      <c r="A2" s="136"/>
      <c r="B2" s="136"/>
    </row>
    <row r="3" spans="1:2" s="132" customFormat="1" ht="18.75">
      <c r="A3" s="136"/>
      <c r="B3" s="136"/>
    </row>
    <row r="4" spans="1:2" s="132" customFormat="1" ht="18.75">
      <c r="A4" s="137" t="s">
        <v>220</v>
      </c>
      <c r="B4" s="136"/>
    </row>
    <row r="5" spans="1:2" s="132" customFormat="1" ht="18.75">
      <c r="A5" s="136"/>
      <c r="B5" s="136"/>
    </row>
    <row r="6" spans="1:2" s="132" customFormat="1" ht="18.75">
      <c r="A6" s="136"/>
      <c r="B6" s="136"/>
    </row>
    <row r="7" spans="1:2" s="132" customFormat="1" ht="18.75">
      <c r="A7" s="136" t="s">
        <v>211</v>
      </c>
      <c r="B7" s="136"/>
    </row>
    <row r="8" spans="1:2" s="132" customFormat="1" ht="18.75">
      <c r="A8" s="136"/>
      <c r="B8" s="136"/>
    </row>
    <row r="9" spans="1:2" s="132" customFormat="1" ht="18.75">
      <c r="A9" s="136" t="s">
        <v>212</v>
      </c>
      <c r="B9" s="136"/>
    </row>
    <row r="10" spans="1:2" s="132" customFormat="1" ht="18.75">
      <c r="A10" s="136" t="s">
        <v>213</v>
      </c>
      <c r="B10" s="136"/>
    </row>
    <row r="11" spans="1:2" s="132" customFormat="1" ht="18.75">
      <c r="A11" s="136" t="s">
        <v>297</v>
      </c>
      <c r="B11" s="136"/>
    </row>
    <row r="12" spans="1:2" s="132" customFormat="1" ht="18.75">
      <c r="A12" s="136"/>
      <c r="B12" s="136"/>
    </row>
    <row r="13" spans="1:2" s="132" customFormat="1" ht="18.75">
      <c r="A13" s="136" t="s">
        <v>221</v>
      </c>
      <c r="B13" s="136"/>
    </row>
    <row r="15" spans="1:2" ht="18.75">
      <c r="A15" s="136" t="s">
        <v>298</v>
      </c>
    </row>
    <row r="16" spans="1:2" ht="18.75">
      <c r="A16" s="136" t="s">
        <v>283</v>
      </c>
    </row>
    <row r="17" spans="1:1" ht="18.75">
      <c r="A17" s="136" t="s">
        <v>299</v>
      </c>
    </row>
    <row r="18" spans="1:1" ht="18.75">
      <c r="A18" s="136" t="s">
        <v>292</v>
      </c>
    </row>
    <row r="19" spans="1:1" ht="18.75">
      <c r="A19" s="136"/>
    </row>
    <row r="20" spans="1:1" ht="18.75">
      <c r="A20" s="136" t="s">
        <v>300</v>
      </c>
    </row>
    <row r="21" spans="1:1" ht="18.75">
      <c r="A21" s="136" t="s">
        <v>296</v>
      </c>
    </row>
    <row r="22" spans="1:1" ht="18.75" customHeight="1"/>
    <row r="23" spans="1:1" ht="18.75">
      <c r="A23" s="136" t="s">
        <v>293</v>
      </c>
    </row>
    <row r="24" spans="1:1" ht="18.75">
      <c r="A24" s="136" t="s">
        <v>284</v>
      </c>
    </row>
    <row r="25" spans="1:1" ht="18.75">
      <c r="A25" s="136" t="s">
        <v>301</v>
      </c>
    </row>
    <row r="27" spans="1:1" ht="18.75">
      <c r="A27" s="136" t="s">
        <v>285</v>
      </c>
    </row>
    <row r="28" spans="1:1" ht="18.75">
      <c r="A28" s="136" t="s">
        <v>294</v>
      </c>
    </row>
    <row r="30" spans="1:1" ht="18.75">
      <c r="A30" s="136" t="s">
        <v>295</v>
      </c>
    </row>
    <row r="34" spans="1:1" ht="18.75">
      <c r="A34" s="136" t="s">
        <v>286</v>
      </c>
    </row>
    <row r="35" spans="1:1" ht="18.75">
      <c r="A35" s="136" t="s">
        <v>287</v>
      </c>
    </row>
    <row r="36" spans="1:1" ht="18.75">
      <c r="A36" s="136"/>
    </row>
    <row r="37" spans="1:1" ht="18.75">
      <c r="A37" s="136" t="s">
        <v>288</v>
      </c>
    </row>
    <row r="38" spans="1:1" ht="18.75">
      <c r="A38" s="136" t="s">
        <v>289</v>
      </c>
    </row>
    <row r="39" spans="1:1" ht="18.75">
      <c r="A39" s="136" t="s">
        <v>290</v>
      </c>
    </row>
    <row r="40" spans="1:1" ht="18.75">
      <c r="A40" s="136" t="s">
        <v>291</v>
      </c>
    </row>
  </sheetData>
  <sheetProtection password="D9BD" sheet="1" objects="1" scenarios="1"/>
  <customSheetViews>
    <customSheetView guid="{B8D9EF33-186A-4B50-AB35-4A7A5372E63E}" state="hidden" topLeftCell="A11">
      <selection activeCell="H32" sqref="H32"/>
      <pageMargins left="0.7" right="0.7" top="0.75" bottom="0.75" header="0.3" footer="0.3"/>
      <pageSetup scale="90" orientation="portrait" r:id="rId1"/>
      <headerFooter>
        <oddFooter>&amp;L&amp;"Times New Roman,Regular"&amp;8&amp;Z&amp;F&amp;F&amp;A</oddFooter>
      </headerFooter>
    </customSheetView>
    <customSheetView guid="{C0E81CA5-1E53-4DD2-94F0-DB2CE09F7672}" state="hidden" topLeftCell="A11">
      <selection activeCell="A25" sqref="A25"/>
      <pageMargins left="0.7" right="0.7" top="0.75" bottom="0.75" header="0.3" footer="0.3"/>
      <pageSetup scale="90" orientation="portrait" r:id="rId2"/>
      <headerFooter>
        <oddFooter>&amp;L&amp;"Times New Roman,Regular"&amp;8&amp;Z&amp;F&amp;F&amp;A</oddFooter>
      </headerFooter>
    </customSheetView>
  </customSheetViews>
  <mergeCells count="1">
    <mergeCell ref="A1:B1"/>
  </mergeCells>
  <pageMargins left="0.7" right="0.7" top="0.75" bottom="0.75" header="0.3" footer="0.3"/>
  <pageSetup scale="90" orientation="portrait" r:id="rId3"/>
  <headerFooter>
    <oddFooter>&amp;L&amp;"Times New Roman,Regular"&amp;8&amp;Z&amp;F&amp;F&amp;A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38"/>
  <sheetViews>
    <sheetView workbookViewId="0"/>
  </sheetViews>
  <sheetFormatPr defaultRowHeight="15.75"/>
  <cols>
    <col min="1" max="3" width="8.88671875" style="500"/>
    <col min="4" max="4" width="9.5546875" style="500" customWidth="1"/>
    <col min="5" max="16384" width="8.88671875" style="500"/>
  </cols>
  <sheetData>
    <row r="8" spans="1:9">
      <c r="A8" s="880" t="s">
        <v>656</v>
      </c>
      <c r="B8" s="880"/>
      <c r="C8" s="880"/>
      <c r="D8" s="880"/>
      <c r="E8" s="880"/>
      <c r="F8" s="880"/>
      <c r="G8" s="880"/>
      <c r="H8" s="880"/>
      <c r="I8" s="880"/>
    </row>
    <row r="11" spans="1:9">
      <c r="A11" s="501" t="s">
        <v>448</v>
      </c>
      <c r="B11" s="500" t="s">
        <v>561</v>
      </c>
      <c r="F11" s="500" t="s">
        <v>659</v>
      </c>
      <c r="G11" s="877"/>
      <c r="H11" s="877"/>
      <c r="I11" s="877"/>
    </row>
    <row r="12" spans="1:9">
      <c r="B12" s="500" t="s">
        <v>657</v>
      </c>
      <c r="F12" s="501" t="s">
        <v>660</v>
      </c>
      <c r="G12" s="881"/>
      <c r="H12" s="881"/>
      <c r="I12" s="881"/>
    </row>
    <row r="13" spans="1:9">
      <c r="B13" s="500" t="s">
        <v>658</v>
      </c>
      <c r="F13" s="501" t="s">
        <v>661</v>
      </c>
      <c r="G13" s="881"/>
      <c r="H13" s="881"/>
      <c r="I13" s="881"/>
    </row>
    <row r="17" spans="1:9" ht="36.75" customHeight="1">
      <c r="A17" s="882" t="s">
        <v>662</v>
      </c>
      <c r="B17" s="882"/>
      <c r="C17" s="882"/>
      <c r="D17" s="882"/>
      <c r="E17" s="882"/>
      <c r="F17" s="882"/>
      <c r="G17" s="882"/>
      <c r="H17" s="882"/>
      <c r="I17" s="882"/>
    </row>
    <row r="19" spans="1:9" s="502" customFormat="1" ht="75" customHeight="1">
      <c r="A19" s="882" t="s">
        <v>794</v>
      </c>
      <c r="B19" s="882"/>
      <c r="C19" s="882"/>
      <c r="D19" s="882"/>
      <c r="E19" s="882"/>
      <c r="F19" s="882"/>
      <c r="G19" s="882"/>
      <c r="H19" s="882"/>
      <c r="I19" s="882"/>
    </row>
    <row r="21" spans="1:9" s="499" customFormat="1" ht="36.75" customHeight="1">
      <c r="A21" s="882" t="s">
        <v>663</v>
      </c>
      <c r="B21" s="882"/>
      <c r="C21" s="882"/>
      <c r="D21" s="882"/>
      <c r="E21" s="882"/>
      <c r="F21" s="882"/>
      <c r="G21" s="882"/>
      <c r="H21" s="882"/>
      <c r="I21" s="882"/>
    </row>
    <row r="25" spans="1:9">
      <c r="A25" s="877"/>
      <c r="B25" s="877"/>
      <c r="C25" s="877"/>
      <c r="D25" s="877"/>
      <c r="F25" s="877"/>
      <c r="G25" s="877"/>
      <c r="H25" s="877"/>
    </row>
    <row r="26" spans="1:9">
      <c r="A26" s="878" t="s">
        <v>666</v>
      </c>
      <c r="B26" s="878"/>
      <c r="C26" s="878"/>
      <c r="D26" s="878"/>
      <c r="F26" s="878" t="s">
        <v>664</v>
      </c>
      <c r="G26" s="878"/>
      <c r="H26" s="878"/>
    </row>
    <row r="29" spans="1:9">
      <c r="A29" s="877"/>
      <c r="B29" s="877"/>
      <c r="C29" s="877"/>
      <c r="D29" s="877"/>
      <c r="F29" s="877"/>
      <c r="G29" s="877"/>
      <c r="H29" s="877"/>
    </row>
    <row r="30" spans="1:9">
      <c r="A30" s="878" t="s">
        <v>665</v>
      </c>
      <c r="B30" s="878"/>
      <c r="C30" s="878"/>
      <c r="D30" s="878"/>
      <c r="F30" s="878" t="s">
        <v>8</v>
      </c>
      <c r="G30" s="878"/>
      <c r="H30" s="878"/>
    </row>
    <row r="33" spans="1:8">
      <c r="A33" s="877"/>
      <c r="B33" s="877"/>
      <c r="C33" s="877"/>
      <c r="D33" s="877"/>
      <c r="F33" s="877"/>
      <c r="G33" s="877"/>
      <c r="H33" s="877"/>
    </row>
    <row r="34" spans="1:8">
      <c r="A34" s="878" t="s">
        <v>667</v>
      </c>
      <c r="B34" s="878"/>
      <c r="C34" s="878"/>
      <c r="D34" s="878"/>
      <c r="F34" s="879" t="s">
        <v>664</v>
      </c>
      <c r="G34" s="879"/>
      <c r="H34" s="879"/>
    </row>
    <row r="37" spans="1:8">
      <c r="A37" s="877"/>
      <c r="B37" s="877"/>
      <c r="C37" s="877"/>
      <c r="D37" s="877"/>
      <c r="F37" s="877"/>
      <c r="G37" s="877"/>
      <c r="H37" s="877"/>
    </row>
    <row r="38" spans="1:8">
      <c r="A38" s="878" t="s">
        <v>665</v>
      </c>
      <c r="B38" s="878"/>
      <c r="C38" s="878"/>
      <c r="D38" s="878"/>
      <c r="F38" s="878" t="s">
        <v>8</v>
      </c>
      <c r="G38" s="878"/>
      <c r="H38" s="878"/>
    </row>
  </sheetData>
  <mergeCells count="23">
    <mergeCell ref="A29:D29"/>
    <mergeCell ref="F29:H29"/>
    <mergeCell ref="A8:I8"/>
    <mergeCell ref="G11:I11"/>
    <mergeCell ref="G12:I12"/>
    <mergeCell ref="G13:I13"/>
    <mergeCell ref="A17:I17"/>
    <mergeCell ref="A19:I19"/>
    <mergeCell ref="A21:I21"/>
    <mergeCell ref="A25:D25"/>
    <mergeCell ref="F25:H25"/>
    <mergeCell ref="A26:D26"/>
    <mergeCell ref="F26:H26"/>
    <mergeCell ref="A37:D37"/>
    <mergeCell ref="F37:H37"/>
    <mergeCell ref="A38:D38"/>
    <mergeCell ref="F38:H38"/>
    <mergeCell ref="A30:D30"/>
    <mergeCell ref="F30:H30"/>
    <mergeCell ref="A33:D33"/>
    <mergeCell ref="F33:H33"/>
    <mergeCell ref="A34:D34"/>
    <mergeCell ref="F34:H34"/>
  </mergeCells>
  <printOptions horizontalCentered="1"/>
  <pageMargins left="0" right="0"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AA175"/>
  <sheetViews>
    <sheetView tabSelected="1" zoomScale="80" zoomScaleNormal="80" zoomScaleSheetLayoutView="40" zoomScalePageLayoutView="40" workbookViewId="0"/>
  </sheetViews>
  <sheetFormatPr defaultRowHeight="15"/>
  <cols>
    <col min="1" max="1" width="8.88671875" style="181"/>
    <col min="2" max="2" width="4.6640625" style="181" customWidth="1"/>
    <col min="3" max="3" width="8" style="181" customWidth="1"/>
    <col min="4" max="4" width="8.33203125" style="181" customWidth="1"/>
    <col min="5" max="5" width="17.88671875" style="181" customWidth="1"/>
    <col min="6" max="6" width="3.88671875" style="181" hidden="1" customWidth="1"/>
    <col min="7" max="7" width="15.77734375" style="181" customWidth="1"/>
    <col min="8" max="8" width="4.44140625" style="181" hidden="1" customWidth="1"/>
    <col min="9" max="10" width="15.77734375" style="181" customWidth="1"/>
    <col min="11" max="12" width="8.88671875" style="181"/>
    <col min="13" max="13" width="9.109375" style="181" customWidth="1"/>
    <col min="14" max="257" width="8.88671875" style="181"/>
    <col min="258" max="258" width="4.6640625" style="181" customWidth="1"/>
    <col min="259" max="260" width="8.33203125" style="181" customWidth="1"/>
    <col min="261" max="261" width="9.88671875" style="181" customWidth="1"/>
    <col min="262" max="262" width="0" style="181" hidden="1" customWidth="1"/>
    <col min="263" max="263" width="9.6640625" style="181" customWidth="1"/>
    <col min="264" max="264" width="0" style="181" hidden="1" customWidth="1"/>
    <col min="265" max="265" width="9.88671875" style="181" customWidth="1"/>
    <col min="266" max="266" width="9.109375" style="181" customWidth="1"/>
    <col min="267" max="268" width="8.88671875" style="181"/>
    <col min="269" max="269" width="9.109375" style="181" customWidth="1"/>
    <col min="270" max="513" width="8.88671875" style="181"/>
    <col min="514" max="514" width="4.6640625" style="181" customWidth="1"/>
    <col min="515" max="516" width="8.33203125" style="181" customWidth="1"/>
    <col min="517" max="517" width="9.88671875" style="181" customWidth="1"/>
    <col min="518" max="518" width="0" style="181" hidden="1" customWidth="1"/>
    <col min="519" max="519" width="9.6640625" style="181" customWidth="1"/>
    <col min="520" max="520" width="0" style="181" hidden="1" customWidth="1"/>
    <col min="521" max="521" width="9.88671875" style="181" customWidth="1"/>
    <col min="522" max="522" width="9.109375" style="181" customWidth="1"/>
    <col min="523" max="524" width="8.88671875" style="181"/>
    <col min="525" max="525" width="9.109375" style="181" customWidth="1"/>
    <col min="526" max="769" width="8.88671875" style="181"/>
    <col min="770" max="770" width="4.6640625" style="181" customWidth="1"/>
    <col min="771" max="772" width="8.33203125" style="181" customWidth="1"/>
    <col min="773" max="773" width="9.88671875" style="181" customWidth="1"/>
    <col min="774" max="774" width="0" style="181" hidden="1" customWidth="1"/>
    <col min="775" max="775" width="9.6640625" style="181" customWidth="1"/>
    <col min="776" max="776" width="0" style="181" hidden="1" customWidth="1"/>
    <col min="777" max="777" width="9.88671875" style="181" customWidth="1"/>
    <col min="778" max="778" width="9.109375" style="181" customWidth="1"/>
    <col min="779" max="780" width="8.88671875" style="181"/>
    <col min="781" max="781" width="9.109375" style="181" customWidth="1"/>
    <col min="782" max="1025" width="8.88671875" style="181"/>
    <col min="1026" max="1026" width="4.6640625" style="181" customWidth="1"/>
    <col min="1027" max="1028" width="8.33203125" style="181" customWidth="1"/>
    <col min="1029" max="1029" width="9.88671875" style="181" customWidth="1"/>
    <col min="1030" max="1030" width="0" style="181" hidden="1" customWidth="1"/>
    <col min="1031" max="1031" width="9.6640625" style="181" customWidth="1"/>
    <col min="1032" max="1032" width="0" style="181" hidden="1" customWidth="1"/>
    <col min="1033" max="1033" width="9.88671875" style="181" customWidth="1"/>
    <col min="1034" max="1034" width="9.109375" style="181" customWidth="1"/>
    <col min="1035" max="1036" width="8.88671875" style="181"/>
    <col min="1037" max="1037" width="9.109375" style="181" customWidth="1"/>
    <col min="1038" max="1281" width="8.88671875" style="181"/>
    <col min="1282" max="1282" width="4.6640625" style="181" customWidth="1"/>
    <col min="1283" max="1284" width="8.33203125" style="181" customWidth="1"/>
    <col min="1285" max="1285" width="9.88671875" style="181" customWidth="1"/>
    <col min="1286" max="1286" width="0" style="181" hidden="1" customWidth="1"/>
    <col min="1287" max="1287" width="9.6640625" style="181" customWidth="1"/>
    <col min="1288" max="1288" width="0" style="181" hidden="1" customWidth="1"/>
    <col min="1289" max="1289" width="9.88671875" style="181" customWidth="1"/>
    <col min="1290" max="1290" width="9.109375" style="181" customWidth="1"/>
    <col min="1291" max="1292" width="8.88671875" style="181"/>
    <col min="1293" max="1293" width="9.109375" style="181" customWidth="1"/>
    <col min="1294" max="1537" width="8.88671875" style="181"/>
    <col min="1538" max="1538" width="4.6640625" style="181" customWidth="1"/>
    <col min="1539" max="1540" width="8.33203125" style="181" customWidth="1"/>
    <col min="1541" max="1541" width="9.88671875" style="181" customWidth="1"/>
    <col min="1542" max="1542" width="0" style="181" hidden="1" customWidth="1"/>
    <col min="1543" max="1543" width="9.6640625" style="181" customWidth="1"/>
    <col min="1544" max="1544" width="0" style="181" hidden="1" customWidth="1"/>
    <col min="1545" max="1545" width="9.88671875" style="181" customWidth="1"/>
    <col min="1546" max="1546" width="9.109375" style="181" customWidth="1"/>
    <col min="1547" max="1548" width="8.88671875" style="181"/>
    <col min="1549" max="1549" width="9.109375" style="181" customWidth="1"/>
    <col min="1550" max="1793" width="8.88671875" style="181"/>
    <col min="1794" max="1794" width="4.6640625" style="181" customWidth="1"/>
    <col min="1795" max="1796" width="8.33203125" style="181" customWidth="1"/>
    <col min="1797" max="1797" width="9.88671875" style="181" customWidth="1"/>
    <col min="1798" max="1798" width="0" style="181" hidden="1" customWidth="1"/>
    <col min="1799" max="1799" width="9.6640625" style="181" customWidth="1"/>
    <col min="1800" max="1800" width="0" style="181" hidden="1" customWidth="1"/>
    <col min="1801" max="1801" width="9.88671875" style="181" customWidth="1"/>
    <col min="1802" max="1802" width="9.109375" style="181" customWidth="1"/>
    <col min="1803" max="1804" width="8.88671875" style="181"/>
    <col min="1805" max="1805" width="9.109375" style="181" customWidth="1"/>
    <col min="1806" max="2049" width="8.88671875" style="181"/>
    <col min="2050" max="2050" width="4.6640625" style="181" customWidth="1"/>
    <col min="2051" max="2052" width="8.33203125" style="181" customWidth="1"/>
    <col min="2053" max="2053" width="9.88671875" style="181" customWidth="1"/>
    <col min="2054" max="2054" width="0" style="181" hidden="1" customWidth="1"/>
    <col min="2055" max="2055" width="9.6640625" style="181" customWidth="1"/>
    <col min="2056" max="2056" width="0" style="181" hidden="1" customWidth="1"/>
    <col min="2057" max="2057" width="9.88671875" style="181" customWidth="1"/>
    <col min="2058" max="2058" width="9.109375" style="181" customWidth="1"/>
    <col min="2059" max="2060" width="8.88671875" style="181"/>
    <col min="2061" max="2061" width="9.109375" style="181" customWidth="1"/>
    <col min="2062" max="2305" width="8.88671875" style="181"/>
    <col min="2306" max="2306" width="4.6640625" style="181" customWidth="1"/>
    <col min="2307" max="2308" width="8.33203125" style="181" customWidth="1"/>
    <col min="2309" max="2309" width="9.88671875" style="181" customWidth="1"/>
    <col min="2310" max="2310" width="0" style="181" hidden="1" customWidth="1"/>
    <col min="2311" max="2311" width="9.6640625" style="181" customWidth="1"/>
    <col min="2312" max="2312" width="0" style="181" hidden="1" customWidth="1"/>
    <col min="2313" max="2313" width="9.88671875" style="181" customWidth="1"/>
    <col min="2314" max="2314" width="9.109375" style="181" customWidth="1"/>
    <col min="2315" max="2316" width="8.88671875" style="181"/>
    <col min="2317" max="2317" width="9.109375" style="181" customWidth="1"/>
    <col min="2318" max="2561" width="8.88671875" style="181"/>
    <col min="2562" max="2562" width="4.6640625" style="181" customWidth="1"/>
    <col min="2563" max="2564" width="8.33203125" style="181" customWidth="1"/>
    <col min="2565" max="2565" width="9.88671875" style="181" customWidth="1"/>
    <col min="2566" max="2566" width="0" style="181" hidden="1" customWidth="1"/>
    <col min="2567" max="2567" width="9.6640625" style="181" customWidth="1"/>
    <col min="2568" max="2568" width="0" style="181" hidden="1" customWidth="1"/>
    <col min="2569" max="2569" width="9.88671875" style="181" customWidth="1"/>
    <col min="2570" max="2570" width="9.109375" style="181" customWidth="1"/>
    <col min="2571" max="2572" width="8.88671875" style="181"/>
    <col min="2573" max="2573" width="9.109375" style="181" customWidth="1"/>
    <col min="2574" max="2817" width="8.88671875" style="181"/>
    <col min="2818" max="2818" width="4.6640625" style="181" customWidth="1"/>
    <col min="2819" max="2820" width="8.33203125" style="181" customWidth="1"/>
    <col min="2821" max="2821" width="9.88671875" style="181" customWidth="1"/>
    <col min="2822" max="2822" width="0" style="181" hidden="1" customWidth="1"/>
    <col min="2823" max="2823" width="9.6640625" style="181" customWidth="1"/>
    <col min="2824" max="2824" width="0" style="181" hidden="1" customWidth="1"/>
    <col min="2825" max="2825" width="9.88671875" style="181" customWidth="1"/>
    <col min="2826" max="2826" width="9.109375" style="181" customWidth="1"/>
    <col min="2827" max="2828" width="8.88671875" style="181"/>
    <col min="2829" max="2829" width="9.109375" style="181" customWidth="1"/>
    <col min="2830" max="3073" width="8.88671875" style="181"/>
    <col min="3074" max="3074" width="4.6640625" style="181" customWidth="1"/>
    <col min="3075" max="3076" width="8.33203125" style="181" customWidth="1"/>
    <col min="3077" max="3077" width="9.88671875" style="181" customWidth="1"/>
    <col min="3078" max="3078" width="0" style="181" hidden="1" customWidth="1"/>
    <col min="3079" max="3079" width="9.6640625" style="181" customWidth="1"/>
    <col min="3080" max="3080" width="0" style="181" hidden="1" customWidth="1"/>
    <col min="3081" max="3081" width="9.88671875" style="181" customWidth="1"/>
    <col min="3082" max="3082" width="9.109375" style="181" customWidth="1"/>
    <col min="3083" max="3084" width="8.88671875" style="181"/>
    <col min="3085" max="3085" width="9.109375" style="181" customWidth="1"/>
    <col min="3086" max="3329" width="8.88671875" style="181"/>
    <col min="3330" max="3330" width="4.6640625" style="181" customWidth="1"/>
    <col min="3331" max="3332" width="8.33203125" style="181" customWidth="1"/>
    <col min="3333" max="3333" width="9.88671875" style="181" customWidth="1"/>
    <col min="3334" max="3334" width="0" style="181" hidden="1" customWidth="1"/>
    <col min="3335" max="3335" width="9.6640625" style="181" customWidth="1"/>
    <col min="3336" max="3336" width="0" style="181" hidden="1" customWidth="1"/>
    <col min="3337" max="3337" width="9.88671875" style="181" customWidth="1"/>
    <col min="3338" max="3338" width="9.109375" style="181" customWidth="1"/>
    <col min="3339" max="3340" width="8.88671875" style="181"/>
    <col min="3341" max="3341" width="9.109375" style="181" customWidth="1"/>
    <col min="3342" max="3585" width="8.88671875" style="181"/>
    <col min="3586" max="3586" width="4.6640625" style="181" customWidth="1"/>
    <col min="3587" max="3588" width="8.33203125" style="181" customWidth="1"/>
    <col min="3589" max="3589" width="9.88671875" style="181" customWidth="1"/>
    <col min="3590" max="3590" width="0" style="181" hidden="1" customWidth="1"/>
    <col min="3591" max="3591" width="9.6640625" style="181" customWidth="1"/>
    <col min="3592" max="3592" width="0" style="181" hidden="1" customWidth="1"/>
    <col min="3593" max="3593" width="9.88671875" style="181" customWidth="1"/>
    <col min="3594" max="3594" width="9.109375" style="181" customWidth="1"/>
    <col min="3595" max="3596" width="8.88671875" style="181"/>
    <col min="3597" max="3597" width="9.109375" style="181" customWidth="1"/>
    <col min="3598" max="3841" width="8.88671875" style="181"/>
    <col min="3842" max="3842" width="4.6640625" style="181" customWidth="1"/>
    <col min="3843" max="3844" width="8.33203125" style="181" customWidth="1"/>
    <col min="3845" max="3845" width="9.88671875" style="181" customWidth="1"/>
    <col min="3846" max="3846" width="0" style="181" hidden="1" customWidth="1"/>
    <col min="3847" max="3847" width="9.6640625" style="181" customWidth="1"/>
    <col min="3848" max="3848" width="0" style="181" hidden="1" customWidth="1"/>
    <col min="3849" max="3849" width="9.88671875" style="181" customWidth="1"/>
    <col min="3850" max="3850" width="9.109375" style="181" customWidth="1"/>
    <col min="3851" max="3852" width="8.88671875" style="181"/>
    <col min="3853" max="3853" width="9.109375" style="181" customWidth="1"/>
    <col min="3854" max="4097" width="8.88671875" style="181"/>
    <col min="4098" max="4098" width="4.6640625" style="181" customWidth="1"/>
    <col min="4099" max="4100" width="8.33203125" style="181" customWidth="1"/>
    <col min="4101" max="4101" width="9.88671875" style="181" customWidth="1"/>
    <col min="4102" max="4102" width="0" style="181" hidden="1" customWidth="1"/>
    <col min="4103" max="4103" width="9.6640625" style="181" customWidth="1"/>
    <col min="4104" max="4104" width="0" style="181" hidden="1" customWidth="1"/>
    <col min="4105" max="4105" width="9.88671875" style="181" customWidth="1"/>
    <col min="4106" max="4106" width="9.109375" style="181" customWidth="1"/>
    <col min="4107" max="4108" width="8.88671875" style="181"/>
    <col min="4109" max="4109" width="9.109375" style="181" customWidth="1"/>
    <col min="4110" max="4353" width="8.88671875" style="181"/>
    <col min="4354" max="4354" width="4.6640625" style="181" customWidth="1"/>
    <col min="4355" max="4356" width="8.33203125" style="181" customWidth="1"/>
    <col min="4357" max="4357" width="9.88671875" style="181" customWidth="1"/>
    <col min="4358" max="4358" width="0" style="181" hidden="1" customWidth="1"/>
    <col min="4359" max="4359" width="9.6640625" style="181" customWidth="1"/>
    <col min="4360" max="4360" width="0" style="181" hidden="1" customWidth="1"/>
    <col min="4361" max="4361" width="9.88671875" style="181" customWidth="1"/>
    <col min="4362" max="4362" width="9.109375" style="181" customWidth="1"/>
    <col min="4363" max="4364" width="8.88671875" style="181"/>
    <col min="4365" max="4365" width="9.109375" style="181" customWidth="1"/>
    <col min="4366" max="4609" width="8.88671875" style="181"/>
    <col min="4610" max="4610" width="4.6640625" style="181" customWidth="1"/>
    <col min="4611" max="4612" width="8.33203125" style="181" customWidth="1"/>
    <col min="4613" max="4613" width="9.88671875" style="181" customWidth="1"/>
    <col min="4614" max="4614" width="0" style="181" hidden="1" customWidth="1"/>
    <col min="4615" max="4615" width="9.6640625" style="181" customWidth="1"/>
    <col min="4616" max="4616" width="0" style="181" hidden="1" customWidth="1"/>
    <col min="4617" max="4617" width="9.88671875" style="181" customWidth="1"/>
    <col min="4618" max="4618" width="9.109375" style="181" customWidth="1"/>
    <col min="4619" max="4620" width="8.88671875" style="181"/>
    <col min="4621" max="4621" width="9.109375" style="181" customWidth="1"/>
    <col min="4622" max="4865" width="8.88671875" style="181"/>
    <col min="4866" max="4866" width="4.6640625" style="181" customWidth="1"/>
    <col min="4867" max="4868" width="8.33203125" style="181" customWidth="1"/>
    <col min="4869" max="4869" width="9.88671875" style="181" customWidth="1"/>
    <col min="4870" max="4870" width="0" style="181" hidden="1" customWidth="1"/>
    <col min="4871" max="4871" width="9.6640625" style="181" customWidth="1"/>
    <col min="4872" max="4872" width="0" style="181" hidden="1" customWidth="1"/>
    <col min="4873" max="4873" width="9.88671875" style="181" customWidth="1"/>
    <col min="4874" max="4874" width="9.109375" style="181" customWidth="1"/>
    <col min="4875" max="4876" width="8.88671875" style="181"/>
    <col min="4877" max="4877" width="9.109375" style="181" customWidth="1"/>
    <col min="4878" max="5121" width="8.88671875" style="181"/>
    <col min="5122" max="5122" width="4.6640625" style="181" customWidth="1"/>
    <col min="5123" max="5124" width="8.33203125" style="181" customWidth="1"/>
    <col min="5125" max="5125" width="9.88671875" style="181" customWidth="1"/>
    <col min="5126" max="5126" width="0" style="181" hidden="1" customWidth="1"/>
    <col min="5127" max="5127" width="9.6640625" style="181" customWidth="1"/>
    <col min="5128" max="5128" width="0" style="181" hidden="1" customWidth="1"/>
    <col min="5129" max="5129" width="9.88671875" style="181" customWidth="1"/>
    <col min="5130" max="5130" width="9.109375" style="181" customWidth="1"/>
    <col min="5131" max="5132" width="8.88671875" style="181"/>
    <col min="5133" max="5133" width="9.109375" style="181" customWidth="1"/>
    <col min="5134" max="5377" width="8.88671875" style="181"/>
    <col min="5378" max="5378" width="4.6640625" style="181" customWidth="1"/>
    <col min="5379" max="5380" width="8.33203125" style="181" customWidth="1"/>
    <col min="5381" max="5381" width="9.88671875" style="181" customWidth="1"/>
    <col min="5382" max="5382" width="0" style="181" hidden="1" customWidth="1"/>
    <col min="5383" max="5383" width="9.6640625" style="181" customWidth="1"/>
    <col min="5384" max="5384" width="0" style="181" hidden="1" customWidth="1"/>
    <col min="5385" max="5385" width="9.88671875" style="181" customWidth="1"/>
    <col min="5386" max="5386" width="9.109375" style="181" customWidth="1"/>
    <col min="5387" max="5388" width="8.88671875" style="181"/>
    <col min="5389" max="5389" width="9.109375" style="181" customWidth="1"/>
    <col min="5390" max="5633" width="8.88671875" style="181"/>
    <col min="5634" max="5634" width="4.6640625" style="181" customWidth="1"/>
    <col min="5635" max="5636" width="8.33203125" style="181" customWidth="1"/>
    <col min="5637" max="5637" width="9.88671875" style="181" customWidth="1"/>
    <col min="5638" max="5638" width="0" style="181" hidden="1" customWidth="1"/>
    <col min="5639" max="5639" width="9.6640625" style="181" customWidth="1"/>
    <col min="5640" max="5640" width="0" style="181" hidden="1" customWidth="1"/>
    <col min="5641" max="5641" width="9.88671875" style="181" customWidth="1"/>
    <col min="5642" max="5642" width="9.109375" style="181" customWidth="1"/>
    <col min="5643" max="5644" width="8.88671875" style="181"/>
    <col min="5645" max="5645" width="9.109375" style="181" customWidth="1"/>
    <col min="5646" max="5889" width="8.88671875" style="181"/>
    <col min="5890" max="5890" width="4.6640625" style="181" customWidth="1"/>
    <col min="5891" max="5892" width="8.33203125" style="181" customWidth="1"/>
    <col min="5893" max="5893" width="9.88671875" style="181" customWidth="1"/>
    <col min="5894" max="5894" width="0" style="181" hidden="1" customWidth="1"/>
    <col min="5895" max="5895" width="9.6640625" style="181" customWidth="1"/>
    <col min="5896" max="5896" width="0" style="181" hidden="1" customWidth="1"/>
    <col min="5897" max="5897" width="9.88671875" style="181" customWidth="1"/>
    <col min="5898" max="5898" width="9.109375" style="181" customWidth="1"/>
    <col min="5899" max="5900" width="8.88671875" style="181"/>
    <col min="5901" max="5901" width="9.109375" style="181" customWidth="1"/>
    <col min="5902" max="6145" width="8.88671875" style="181"/>
    <col min="6146" max="6146" width="4.6640625" style="181" customWidth="1"/>
    <col min="6147" max="6148" width="8.33203125" style="181" customWidth="1"/>
    <col min="6149" max="6149" width="9.88671875" style="181" customWidth="1"/>
    <col min="6150" max="6150" width="0" style="181" hidden="1" customWidth="1"/>
    <col min="6151" max="6151" width="9.6640625" style="181" customWidth="1"/>
    <col min="6152" max="6152" width="0" style="181" hidden="1" customWidth="1"/>
    <col min="6153" max="6153" width="9.88671875" style="181" customWidth="1"/>
    <col min="6154" max="6154" width="9.109375" style="181" customWidth="1"/>
    <col min="6155" max="6156" width="8.88671875" style="181"/>
    <col min="6157" max="6157" width="9.109375" style="181" customWidth="1"/>
    <col min="6158" max="6401" width="8.88671875" style="181"/>
    <col min="6402" max="6402" width="4.6640625" style="181" customWidth="1"/>
    <col min="6403" max="6404" width="8.33203125" style="181" customWidth="1"/>
    <col min="6405" max="6405" width="9.88671875" style="181" customWidth="1"/>
    <col min="6406" max="6406" width="0" style="181" hidden="1" customWidth="1"/>
    <col min="6407" max="6407" width="9.6640625" style="181" customWidth="1"/>
    <col min="6408" max="6408" width="0" style="181" hidden="1" customWidth="1"/>
    <col min="6409" max="6409" width="9.88671875" style="181" customWidth="1"/>
    <col min="6410" max="6410" width="9.109375" style="181" customWidth="1"/>
    <col min="6411" max="6412" width="8.88671875" style="181"/>
    <col min="6413" max="6413" width="9.109375" style="181" customWidth="1"/>
    <col min="6414" max="6657" width="8.88671875" style="181"/>
    <col min="6658" max="6658" width="4.6640625" style="181" customWidth="1"/>
    <col min="6659" max="6660" width="8.33203125" style="181" customWidth="1"/>
    <col min="6661" max="6661" width="9.88671875" style="181" customWidth="1"/>
    <col min="6662" max="6662" width="0" style="181" hidden="1" customWidth="1"/>
    <col min="6663" max="6663" width="9.6640625" style="181" customWidth="1"/>
    <col min="6664" max="6664" width="0" style="181" hidden="1" customWidth="1"/>
    <col min="6665" max="6665" width="9.88671875" style="181" customWidth="1"/>
    <col min="6666" max="6666" width="9.109375" style="181" customWidth="1"/>
    <col min="6667" max="6668" width="8.88671875" style="181"/>
    <col min="6669" max="6669" width="9.109375" style="181" customWidth="1"/>
    <col min="6670" max="6913" width="8.88671875" style="181"/>
    <col min="6914" max="6914" width="4.6640625" style="181" customWidth="1"/>
    <col min="6915" max="6916" width="8.33203125" style="181" customWidth="1"/>
    <col min="6917" max="6917" width="9.88671875" style="181" customWidth="1"/>
    <col min="6918" max="6918" width="0" style="181" hidden="1" customWidth="1"/>
    <col min="6919" max="6919" width="9.6640625" style="181" customWidth="1"/>
    <col min="6920" max="6920" width="0" style="181" hidden="1" customWidth="1"/>
    <col min="6921" max="6921" width="9.88671875" style="181" customWidth="1"/>
    <col min="6922" max="6922" width="9.109375" style="181" customWidth="1"/>
    <col min="6923" max="6924" width="8.88671875" style="181"/>
    <col min="6925" max="6925" width="9.109375" style="181" customWidth="1"/>
    <col min="6926" max="7169" width="8.88671875" style="181"/>
    <col min="7170" max="7170" width="4.6640625" style="181" customWidth="1"/>
    <col min="7171" max="7172" width="8.33203125" style="181" customWidth="1"/>
    <col min="7173" max="7173" width="9.88671875" style="181" customWidth="1"/>
    <col min="7174" max="7174" width="0" style="181" hidden="1" customWidth="1"/>
    <col min="7175" max="7175" width="9.6640625" style="181" customWidth="1"/>
    <col min="7176" max="7176" width="0" style="181" hidden="1" customWidth="1"/>
    <col min="7177" max="7177" width="9.88671875" style="181" customWidth="1"/>
    <col min="7178" max="7178" width="9.109375" style="181" customWidth="1"/>
    <col min="7179" max="7180" width="8.88671875" style="181"/>
    <col min="7181" max="7181" width="9.109375" style="181" customWidth="1"/>
    <col min="7182" max="7425" width="8.88671875" style="181"/>
    <col min="7426" max="7426" width="4.6640625" style="181" customWidth="1"/>
    <col min="7427" max="7428" width="8.33203125" style="181" customWidth="1"/>
    <col min="7429" max="7429" width="9.88671875" style="181" customWidth="1"/>
    <col min="7430" max="7430" width="0" style="181" hidden="1" customWidth="1"/>
    <col min="7431" max="7431" width="9.6640625" style="181" customWidth="1"/>
    <col min="7432" max="7432" width="0" style="181" hidden="1" customWidth="1"/>
    <col min="7433" max="7433" width="9.88671875" style="181" customWidth="1"/>
    <col min="7434" max="7434" width="9.109375" style="181" customWidth="1"/>
    <col min="7435" max="7436" width="8.88671875" style="181"/>
    <col min="7437" max="7437" width="9.109375" style="181" customWidth="1"/>
    <col min="7438" max="7681" width="8.88671875" style="181"/>
    <col min="7682" max="7682" width="4.6640625" style="181" customWidth="1"/>
    <col min="7683" max="7684" width="8.33203125" style="181" customWidth="1"/>
    <col min="7685" max="7685" width="9.88671875" style="181" customWidth="1"/>
    <col min="7686" max="7686" width="0" style="181" hidden="1" customWidth="1"/>
    <col min="7687" max="7687" width="9.6640625" style="181" customWidth="1"/>
    <col min="7688" max="7688" width="0" style="181" hidden="1" customWidth="1"/>
    <col min="7689" max="7689" width="9.88671875" style="181" customWidth="1"/>
    <col min="7690" max="7690" width="9.109375" style="181" customWidth="1"/>
    <col min="7691" max="7692" width="8.88671875" style="181"/>
    <col min="7693" max="7693" width="9.109375" style="181" customWidth="1"/>
    <col min="7694" max="7937" width="8.88671875" style="181"/>
    <col min="7938" max="7938" width="4.6640625" style="181" customWidth="1"/>
    <col min="7939" max="7940" width="8.33203125" style="181" customWidth="1"/>
    <col min="7941" max="7941" width="9.88671875" style="181" customWidth="1"/>
    <col min="7942" max="7942" width="0" style="181" hidden="1" customWidth="1"/>
    <col min="7943" max="7943" width="9.6640625" style="181" customWidth="1"/>
    <col min="7944" max="7944" width="0" style="181" hidden="1" customWidth="1"/>
    <col min="7945" max="7945" width="9.88671875" style="181" customWidth="1"/>
    <col min="7946" max="7946" width="9.109375" style="181" customWidth="1"/>
    <col min="7947" max="7948" width="8.88671875" style="181"/>
    <col min="7949" max="7949" width="9.109375" style="181" customWidth="1"/>
    <col min="7950" max="8193" width="8.88671875" style="181"/>
    <col min="8194" max="8194" width="4.6640625" style="181" customWidth="1"/>
    <col min="8195" max="8196" width="8.33203125" style="181" customWidth="1"/>
    <col min="8197" max="8197" width="9.88671875" style="181" customWidth="1"/>
    <col min="8198" max="8198" width="0" style="181" hidden="1" customWidth="1"/>
    <col min="8199" max="8199" width="9.6640625" style="181" customWidth="1"/>
    <col min="8200" max="8200" width="0" style="181" hidden="1" customWidth="1"/>
    <col min="8201" max="8201" width="9.88671875" style="181" customWidth="1"/>
    <col min="8202" max="8202" width="9.109375" style="181" customWidth="1"/>
    <col min="8203" max="8204" width="8.88671875" style="181"/>
    <col min="8205" max="8205" width="9.109375" style="181" customWidth="1"/>
    <col min="8206" max="8449" width="8.88671875" style="181"/>
    <col min="8450" max="8450" width="4.6640625" style="181" customWidth="1"/>
    <col min="8451" max="8452" width="8.33203125" style="181" customWidth="1"/>
    <col min="8453" max="8453" width="9.88671875" style="181" customWidth="1"/>
    <col min="8454" max="8454" width="0" style="181" hidden="1" customWidth="1"/>
    <col min="8455" max="8455" width="9.6640625" style="181" customWidth="1"/>
    <col min="8456" max="8456" width="0" style="181" hidden="1" customWidth="1"/>
    <col min="8457" max="8457" width="9.88671875" style="181" customWidth="1"/>
    <col min="8458" max="8458" width="9.109375" style="181" customWidth="1"/>
    <col min="8459" max="8460" width="8.88671875" style="181"/>
    <col min="8461" max="8461" width="9.109375" style="181" customWidth="1"/>
    <col min="8462" max="8705" width="8.88671875" style="181"/>
    <col min="8706" max="8706" width="4.6640625" style="181" customWidth="1"/>
    <col min="8707" max="8708" width="8.33203125" style="181" customWidth="1"/>
    <col min="8709" max="8709" width="9.88671875" style="181" customWidth="1"/>
    <col min="8710" max="8710" width="0" style="181" hidden="1" customWidth="1"/>
    <col min="8711" max="8711" width="9.6640625" style="181" customWidth="1"/>
    <col min="8712" max="8712" width="0" style="181" hidden="1" customWidth="1"/>
    <col min="8713" max="8713" width="9.88671875" style="181" customWidth="1"/>
    <col min="8714" max="8714" width="9.109375" style="181" customWidth="1"/>
    <col min="8715" max="8716" width="8.88671875" style="181"/>
    <col min="8717" max="8717" width="9.109375" style="181" customWidth="1"/>
    <col min="8718" max="8961" width="8.88671875" style="181"/>
    <col min="8962" max="8962" width="4.6640625" style="181" customWidth="1"/>
    <col min="8963" max="8964" width="8.33203125" style="181" customWidth="1"/>
    <col min="8965" max="8965" width="9.88671875" style="181" customWidth="1"/>
    <col min="8966" max="8966" width="0" style="181" hidden="1" customWidth="1"/>
    <col min="8967" max="8967" width="9.6640625" style="181" customWidth="1"/>
    <col min="8968" max="8968" width="0" style="181" hidden="1" customWidth="1"/>
    <col min="8969" max="8969" width="9.88671875" style="181" customWidth="1"/>
    <col min="8970" max="8970" width="9.109375" style="181" customWidth="1"/>
    <col min="8971" max="8972" width="8.88671875" style="181"/>
    <col min="8973" max="8973" width="9.109375" style="181" customWidth="1"/>
    <col min="8974" max="9217" width="8.88671875" style="181"/>
    <col min="9218" max="9218" width="4.6640625" style="181" customWidth="1"/>
    <col min="9219" max="9220" width="8.33203125" style="181" customWidth="1"/>
    <col min="9221" max="9221" width="9.88671875" style="181" customWidth="1"/>
    <col min="9222" max="9222" width="0" style="181" hidden="1" customWidth="1"/>
    <col min="9223" max="9223" width="9.6640625" style="181" customWidth="1"/>
    <col min="9224" max="9224" width="0" style="181" hidden="1" customWidth="1"/>
    <col min="9225" max="9225" width="9.88671875" style="181" customWidth="1"/>
    <col min="9226" max="9226" width="9.109375" style="181" customWidth="1"/>
    <col min="9227" max="9228" width="8.88671875" style="181"/>
    <col min="9229" max="9229" width="9.109375" style="181" customWidth="1"/>
    <col min="9230" max="9473" width="8.88671875" style="181"/>
    <col min="9474" max="9474" width="4.6640625" style="181" customWidth="1"/>
    <col min="9475" max="9476" width="8.33203125" style="181" customWidth="1"/>
    <col min="9477" max="9477" width="9.88671875" style="181" customWidth="1"/>
    <col min="9478" max="9478" width="0" style="181" hidden="1" customWidth="1"/>
    <col min="9479" max="9479" width="9.6640625" style="181" customWidth="1"/>
    <col min="9480" max="9480" width="0" style="181" hidden="1" customWidth="1"/>
    <col min="9481" max="9481" width="9.88671875" style="181" customWidth="1"/>
    <col min="9482" max="9482" width="9.109375" style="181" customWidth="1"/>
    <col min="9483" max="9484" width="8.88671875" style="181"/>
    <col min="9485" max="9485" width="9.109375" style="181" customWidth="1"/>
    <col min="9486" max="9729" width="8.88671875" style="181"/>
    <col min="9730" max="9730" width="4.6640625" style="181" customWidth="1"/>
    <col min="9731" max="9732" width="8.33203125" style="181" customWidth="1"/>
    <col min="9733" max="9733" width="9.88671875" style="181" customWidth="1"/>
    <col min="9734" max="9734" width="0" style="181" hidden="1" customWidth="1"/>
    <col min="9735" max="9735" width="9.6640625" style="181" customWidth="1"/>
    <col min="9736" max="9736" width="0" style="181" hidden="1" customWidth="1"/>
    <col min="9737" max="9737" width="9.88671875" style="181" customWidth="1"/>
    <col min="9738" max="9738" width="9.109375" style="181" customWidth="1"/>
    <col min="9739" max="9740" width="8.88671875" style="181"/>
    <col min="9741" max="9741" width="9.109375" style="181" customWidth="1"/>
    <col min="9742" max="9985" width="8.88671875" style="181"/>
    <col min="9986" max="9986" width="4.6640625" style="181" customWidth="1"/>
    <col min="9987" max="9988" width="8.33203125" style="181" customWidth="1"/>
    <col min="9989" max="9989" width="9.88671875" style="181" customWidth="1"/>
    <col min="9990" max="9990" width="0" style="181" hidden="1" customWidth="1"/>
    <col min="9991" max="9991" width="9.6640625" style="181" customWidth="1"/>
    <col min="9992" max="9992" width="0" style="181" hidden="1" customWidth="1"/>
    <col min="9993" max="9993" width="9.88671875" style="181" customWidth="1"/>
    <col min="9994" max="9994" width="9.109375" style="181" customWidth="1"/>
    <col min="9995" max="9996" width="8.88671875" style="181"/>
    <col min="9997" max="9997" width="9.109375" style="181" customWidth="1"/>
    <col min="9998" max="10241" width="8.88671875" style="181"/>
    <col min="10242" max="10242" width="4.6640625" style="181" customWidth="1"/>
    <col min="10243" max="10244" width="8.33203125" style="181" customWidth="1"/>
    <col min="10245" max="10245" width="9.88671875" style="181" customWidth="1"/>
    <col min="10246" max="10246" width="0" style="181" hidden="1" customWidth="1"/>
    <col min="10247" max="10247" width="9.6640625" style="181" customWidth="1"/>
    <col min="10248" max="10248" width="0" style="181" hidden="1" customWidth="1"/>
    <col min="10249" max="10249" width="9.88671875" style="181" customWidth="1"/>
    <col min="10250" max="10250" width="9.109375" style="181" customWidth="1"/>
    <col min="10251" max="10252" width="8.88671875" style="181"/>
    <col min="10253" max="10253" width="9.109375" style="181" customWidth="1"/>
    <col min="10254" max="10497" width="8.88671875" style="181"/>
    <col min="10498" max="10498" width="4.6640625" style="181" customWidth="1"/>
    <col min="10499" max="10500" width="8.33203125" style="181" customWidth="1"/>
    <col min="10501" max="10501" width="9.88671875" style="181" customWidth="1"/>
    <col min="10502" max="10502" width="0" style="181" hidden="1" customWidth="1"/>
    <col min="10503" max="10503" width="9.6640625" style="181" customWidth="1"/>
    <col min="10504" max="10504" width="0" style="181" hidden="1" customWidth="1"/>
    <col min="10505" max="10505" width="9.88671875" style="181" customWidth="1"/>
    <col min="10506" max="10506" width="9.109375" style="181" customWidth="1"/>
    <col min="10507" max="10508" width="8.88671875" style="181"/>
    <col min="10509" max="10509" width="9.109375" style="181" customWidth="1"/>
    <col min="10510" max="10753" width="8.88671875" style="181"/>
    <col min="10754" max="10754" width="4.6640625" style="181" customWidth="1"/>
    <col min="10755" max="10756" width="8.33203125" style="181" customWidth="1"/>
    <col min="10757" max="10757" width="9.88671875" style="181" customWidth="1"/>
    <col min="10758" max="10758" width="0" style="181" hidden="1" customWidth="1"/>
    <col min="10759" max="10759" width="9.6640625" style="181" customWidth="1"/>
    <col min="10760" max="10760" width="0" style="181" hidden="1" customWidth="1"/>
    <col min="10761" max="10761" width="9.88671875" style="181" customWidth="1"/>
    <col min="10762" max="10762" width="9.109375" style="181" customWidth="1"/>
    <col min="10763" max="10764" width="8.88671875" style="181"/>
    <col min="10765" max="10765" width="9.109375" style="181" customWidth="1"/>
    <col min="10766" max="11009" width="8.88671875" style="181"/>
    <col min="11010" max="11010" width="4.6640625" style="181" customWidth="1"/>
    <col min="11011" max="11012" width="8.33203125" style="181" customWidth="1"/>
    <col min="11013" max="11013" width="9.88671875" style="181" customWidth="1"/>
    <col min="11014" max="11014" width="0" style="181" hidden="1" customWidth="1"/>
    <col min="11015" max="11015" width="9.6640625" style="181" customWidth="1"/>
    <col min="11016" max="11016" width="0" style="181" hidden="1" customWidth="1"/>
    <col min="11017" max="11017" width="9.88671875" style="181" customWidth="1"/>
    <col min="11018" max="11018" width="9.109375" style="181" customWidth="1"/>
    <col min="11019" max="11020" width="8.88671875" style="181"/>
    <col min="11021" max="11021" width="9.109375" style="181" customWidth="1"/>
    <col min="11022" max="11265" width="8.88671875" style="181"/>
    <col min="11266" max="11266" width="4.6640625" style="181" customWidth="1"/>
    <col min="11267" max="11268" width="8.33203125" style="181" customWidth="1"/>
    <col min="11269" max="11269" width="9.88671875" style="181" customWidth="1"/>
    <col min="11270" max="11270" width="0" style="181" hidden="1" customWidth="1"/>
    <col min="11271" max="11271" width="9.6640625" style="181" customWidth="1"/>
    <col min="11272" max="11272" width="0" style="181" hidden="1" customWidth="1"/>
    <col min="11273" max="11273" width="9.88671875" style="181" customWidth="1"/>
    <col min="11274" max="11274" width="9.109375" style="181" customWidth="1"/>
    <col min="11275" max="11276" width="8.88671875" style="181"/>
    <col min="11277" max="11277" width="9.109375" style="181" customWidth="1"/>
    <col min="11278" max="11521" width="8.88671875" style="181"/>
    <col min="11522" max="11522" width="4.6640625" style="181" customWidth="1"/>
    <col min="11523" max="11524" width="8.33203125" style="181" customWidth="1"/>
    <col min="11525" max="11525" width="9.88671875" style="181" customWidth="1"/>
    <col min="11526" max="11526" width="0" style="181" hidden="1" customWidth="1"/>
    <col min="11527" max="11527" width="9.6640625" style="181" customWidth="1"/>
    <col min="11528" max="11528" width="0" style="181" hidden="1" customWidth="1"/>
    <col min="11529" max="11529" width="9.88671875" style="181" customWidth="1"/>
    <col min="11530" max="11530" width="9.109375" style="181" customWidth="1"/>
    <col min="11531" max="11532" width="8.88671875" style="181"/>
    <col min="11533" max="11533" width="9.109375" style="181" customWidth="1"/>
    <col min="11534" max="11777" width="8.88671875" style="181"/>
    <col min="11778" max="11778" width="4.6640625" style="181" customWidth="1"/>
    <col min="11779" max="11780" width="8.33203125" style="181" customWidth="1"/>
    <col min="11781" max="11781" width="9.88671875" style="181" customWidth="1"/>
    <col min="11782" max="11782" width="0" style="181" hidden="1" customWidth="1"/>
    <col min="11783" max="11783" width="9.6640625" style="181" customWidth="1"/>
    <col min="11784" max="11784" width="0" style="181" hidden="1" customWidth="1"/>
    <col min="11785" max="11785" width="9.88671875" style="181" customWidth="1"/>
    <col min="11786" max="11786" width="9.109375" style="181" customWidth="1"/>
    <col min="11787" max="11788" width="8.88671875" style="181"/>
    <col min="11789" max="11789" width="9.109375" style="181" customWidth="1"/>
    <col min="11790" max="12033" width="8.88671875" style="181"/>
    <col min="12034" max="12034" width="4.6640625" style="181" customWidth="1"/>
    <col min="12035" max="12036" width="8.33203125" style="181" customWidth="1"/>
    <col min="12037" max="12037" width="9.88671875" style="181" customWidth="1"/>
    <col min="12038" max="12038" width="0" style="181" hidden="1" customWidth="1"/>
    <col min="12039" max="12039" width="9.6640625" style="181" customWidth="1"/>
    <col min="12040" max="12040" width="0" style="181" hidden="1" customWidth="1"/>
    <col min="12041" max="12041" width="9.88671875" style="181" customWidth="1"/>
    <col min="12042" max="12042" width="9.109375" style="181" customWidth="1"/>
    <col min="12043" max="12044" width="8.88671875" style="181"/>
    <col min="12045" max="12045" width="9.109375" style="181" customWidth="1"/>
    <col min="12046" max="12289" width="8.88671875" style="181"/>
    <col min="12290" max="12290" width="4.6640625" style="181" customWidth="1"/>
    <col min="12291" max="12292" width="8.33203125" style="181" customWidth="1"/>
    <col min="12293" max="12293" width="9.88671875" style="181" customWidth="1"/>
    <col min="12294" max="12294" width="0" style="181" hidden="1" customWidth="1"/>
    <col min="12295" max="12295" width="9.6640625" style="181" customWidth="1"/>
    <col min="12296" max="12296" width="0" style="181" hidden="1" customWidth="1"/>
    <col min="12297" max="12297" width="9.88671875" style="181" customWidth="1"/>
    <col min="12298" max="12298" width="9.109375" style="181" customWidth="1"/>
    <col min="12299" max="12300" width="8.88671875" style="181"/>
    <col min="12301" max="12301" width="9.109375" style="181" customWidth="1"/>
    <col min="12302" max="12545" width="8.88671875" style="181"/>
    <col min="12546" max="12546" width="4.6640625" style="181" customWidth="1"/>
    <col min="12547" max="12548" width="8.33203125" style="181" customWidth="1"/>
    <col min="12549" max="12549" width="9.88671875" style="181" customWidth="1"/>
    <col min="12550" max="12550" width="0" style="181" hidden="1" customWidth="1"/>
    <col min="12551" max="12551" width="9.6640625" style="181" customWidth="1"/>
    <col min="12552" max="12552" width="0" style="181" hidden="1" customWidth="1"/>
    <col min="12553" max="12553" width="9.88671875" style="181" customWidth="1"/>
    <col min="12554" max="12554" width="9.109375" style="181" customWidth="1"/>
    <col min="12555" max="12556" width="8.88671875" style="181"/>
    <col min="12557" max="12557" width="9.109375" style="181" customWidth="1"/>
    <col min="12558" max="12801" width="8.88671875" style="181"/>
    <col min="12802" max="12802" width="4.6640625" style="181" customWidth="1"/>
    <col min="12803" max="12804" width="8.33203125" style="181" customWidth="1"/>
    <col min="12805" max="12805" width="9.88671875" style="181" customWidth="1"/>
    <col min="12806" max="12806" width="0" style="181" hidden="1" customWidth="1"/>
    <col min="12807" max="12807" width="9.6640625" style="181" customWidth="1"/>
    <col min="12808" max="12808" width="0" style="181" hidden="1" customWidth="1"/>
    <col min="12809" max="12809" width="9.88671875" style="181" customWidth="1"/>
    <col min="12810" max="12810" width="9.109375" style="181" customWidth="1"/>
    <col min="12811" max="12812" width="8.88671875" style="181"/>
    <col min="12813" max="12813" width="9.109375" style="181" customWidth="1"/>
    <col min="12814" max="13057" width="8.88671875" style="181"/>
    <col min="13058" max="13058" width="4.6640625" style="181" customWidth="1"/>
    <col min="13059" max="13060" width="8.33203125" style="181" customWidth="1"/>
    <col min="13061" max="13061" width="9.88671875" style="181" customWidth="1"/>
    <col min="13062" max="13062" width="0" style="181" hidden="1" customWidth="1"/>
    <col min="13063" max="13063" width="9.6640625" style="181" customWidth="1"/>
    <col min="13064" max="13064" width="0" style="181" hidden="1" customWidth="1"/>
    <col min="13065" max="13065" width="9.88671875" style="181" customWidth="1"/>
    <col min="13066" max="13066" width="9.109375" style="181" customWidth="1"/>
    <col min="13067" max="13068" width="8.88671875" style="181"/>
    <col min="13069" max="13069" width="9.109375" style="181" customWidth="1"/>
    <col min="13070" max="13313" width="8.88671875" style="181"/>
    <col min="13314" max="13314" width="4.6640625" style="181" customWidth="1"/>
    <col min="13315" max="13316" width="8.33203125" style="181" customWidth="1"/>
    <col min="13317" max="13317" width="9.88671875" style="181" customWidth="1"/>
    <col min="13318" max="13318" width="0" style="181" hidden="1" customWidth="1"/>
    <col min="13319" max="13319" width="9.6640625" style="181" customWidth="1"/>
    <col min="13320" max="13320" width="0" style="181" hidden="1" customWidth="1"/>
    <col min="13321" max="13321" width="9.88671875" style="181" customWidth="1"/>
    <col min="13322" max="13322" width="9.109375" style="181" customWidth="1"/>
    <col min="13323" max="13324" width="8.88671875" style="181"/>
    <col min="13325" max="13325" width="9.109375" style="181" customWidth="1"/>
    <col min="13326" max="13569" width="8.88671875" style="181"/>
    <col min="13570" max="13570" width="4.6640625" style="181" customWidth="1"/>
    <col min="13571" max="13572" width="8.33203125" style="181" customWidth="1"/>
    <col min="13573" max="13573" width="9.88671875" style="181" customWidth="1"/>
    <col min="13574" max="13574" width="0" style="181" hidden="1" customWidth="1"/>
    <col min="13575" max="13575" width="9.6640625" style="181" customWidth="1"/>
    <col min="13576" max="13576" width="0" style="181" hidden="1" customWidth="1"/>
    <col min="13577" max="13577" width="9.88671875" style="181" customWidth="1"/>
    <col min="13578" max="13578" width="9.109375" style="181" customWidth="1"/>
    <col min="13579" max="13580" width="8.88671875" style="181"/>
    <col min="13581" max="13581" width="9.109375" style="181" customWidth="1"/>
    <col min="13582" max="13825" width="8.88671875" style="181"/>
    <col min="13826" max="13826" width="4.6640625" style="181" customWidth="1"/>
    <col min="13827" max="13828" width="8.33203125" style="181" customWidth="1"/>
    <col min="13829" max="13829" width="9.88671875" style="181" customWidth="1"/>
    <col min="13830" max="13830" width="0" style="181" hidden="1" customWidth="1"/>
    <col min="13831" max="13831" width="9.6640625" style="181" customWidth="1"/>
    <col min="13832" max="13832" width="0" style="181" hidden="1" customWidth="1"/>
    <col min="13833" max="13833" width="9.88671875" style="181" customWidth="1"/>
    <col min="13834" max="13834" width="9.109375" style="181" customWidth="1"/>
    <col min="13835" max="13836" width="8.88671875" style="181"/>
    <col min="13837" max="13837" width="9.109375" style="181" customWidth="1"/>
    <col min="13838" max="14081" width="8.88671875" style="181"/>
    <col min="14082" max="14082" width="4.6640625" style="181" customWidth="1"/>
    <col min="14083" max="14084" width="8.33203125" style="181" customWidth="1"/>
    <col min="14085" max="14085" width="9.88671875" style="181" customWidth="1"/>
    <col min="14086" max="14086" width="0" style="181" hidden="1" customWidth="1"/>
    <col min="14087" max="14087" width="9.6640625" style="181" customWidth="1"/>
    <col min="14088" max="14088" width="0" style="181" hidden="1" customWidth="1"/>
    <col min="14089" max="14089" width="9.88671875" style="181" customWidth="1"/>
    <col min="14090" max="14090" width="9.109375" style="181" customWidth="1"/>
    <col min="14091" max="14092" width="8.88671875" style="181"/>
    <col min="14093" max="14093" width="9.109375" style="181" customWidth="1"/>
    <col min="14094" max="14337" width="8.88671875" style="181"/>
    <col min="14338" max="14338" width="4.6640625" style="181" customWidth="1"/>
    <col min="14339" max="14340" width="8.33203125" style="181" customWidth="1"/>
    <col min="14341" max="14341" width="9.88671875" style="181" customWidth="1"/>
    <col min="14342" max="14342" width="0" style="181" hidden="1" customWidth="1"/>
    <col min="14343" max="14343" width="9.6640625" style="181" customWidth="1"/>
    <col min="14344" max="14344" width="0" style="181" hidden="1" customWidth="1"/>
    <col min="14345" max="14345" width="9.88671875" style="181" customWidth="1"/>
    <col min="14346" max="14346" width="9.109375" style="181" customWidth="1"/>
    <col min="14347" max="14348" width="8.88671875" style="181"/>
    <col min="14349" max="14349" width="9.109375" style="181" customWidth="1"/>
    <col min="14350" max="14593" width="8.88671875" style="181"/>
    <col min="14594" max="14594" width="4.6640625" style="181" customWidth="1"/>
    <col min="14595" max="14596" width="8.33203125" style="181" customWidth="1"/>
    <col min="14597" max="14597" width="9.88671875" style="181" customWidth="1"/>
    <col min="14598" max="14598" width="0" style="181" hidden="1" customWidth="1"/>
    <col min="14599" max="14599" width="9.6640625" style="181" customWidth="1"/>
    <col min="14600" max="14600" width="0" style="181" hidden="1" customWidth="1"/>
    <col min="14601" max="14601" width="9.88671875" style="181" customWidth="1"/>
    <col min="14602" max="14602" width="9.109375" style="181" customWidth="1"/>
    <col min="14603" max="14604" width="8.88671875" style="181"/>
    <col min="14605" max="14605" width="9.109375" style="181" customWidth="1"/>
    <col min="14606" max="14849" width="8.88671875" style="181"/>
    <col min="14850" max="14850" width="4.6640625" style="181" customWidth="1"/>
    <col min="14851" max="14852" width="8.33203125" style="181" customWidth="1"/>
    <col min="14853" max="14853" width="9.88671875" style="181" customWidth="1"/>
    <col min="14854" max="14854" width="0" style="181" hidden="1" customWidth="1"/>
    <col min="14855" max="14855" width="9.6640625" style="181" customWidth="1"/>
    <col min="14856" max="14856" width="0" style="181" hidden="1" customWidth="1"/>
    <col min="14857" max="14857" width="9.88671875" style="181" customWidth="1"/>
    <col min="14858" max="14858" width="9.109375" style="181" customWidth="1"/>
    <col min="14859" max="14860" width="8.88671875" style="181"/>
    <col min="14861" max="14861" width="9.109375" style="181" customWidth="1"/>
    <col min="14862" max="15105" width="8.88671875" style="181"/>
    <col min="15106" max="15106" width="4.6640625" style="181" customWidth="1"/>
    <col min="15107" max="15108" width="8.33203125" style="181" customWidth="1"/>
    <col min="15109" max="15109" width="9.88671875" style="181" customWidth="1"/>
    <col min="15110" max="15110" width="0" style="181" hidden="1" customWidth="1"/>
    <col min="15111" max="15111" width="9.6640625" style="181" customWidth="1"/>
    <col min="15112" max="15112" width="0" style="181" hidden="1" customWidth="1"/>
    <col min="15113" max="15113" width="9.88671875" style="181" customWidth="1"/>
    <col min="15114" max="15114" width="9.109375" style="181" customWidth="1"/>
    <col min="15115" max="15116" width="8.88671875" style="181"/>
    <col min="15117" max="15117" width="9.109375" style="181" customWidth="1"/>
    <col min="15118" max="15361" width="8.88671875" style="181"/>
    <col min="15362" max="15362" width="4.6640625" style="181" customWidth="1"/>
    <col min="15363" max="15364" width="8.33203125" style="181" customWidth="1"/>
    <col min="15365" max="15365" width="9.88671875" style="181" customWidth="1"/>
    <col min="15366" max="15366" width="0" style="181" hidden="1" customWidth="1"/>
    <col min="15367" max="15367" width="9.6640625" style="181" customWidth="1"/>
    <col min="15368" max="15368" width="0" style="181" hidden="1" customWidth="1"/>
    <col min="15369" max="15369" width="9.88671875" style="181" customWidth="1"/>
    <col min="15370" max="15370" width="9.109375" style="181" customWidth="1"/>
    <col min="15371" max="15372" width="8.88671875" style="181"/>
    <col min="15373" max="15373" width="9.109375" style="181" customWidth="1"/>
    <col min="15374" max="15617" width="8.88671875" style="181"/>
    <col min="15618" max="15618" width="4.6640625" style="181" customWidth="1"/>
    <col min="15619" max="15620" width="8.33203125" style="181" customWidth="1"/>
    <col min="15621" max="15621" width="9.88671875" style="181" customWidth="1"/>
    <col min="15622" max="15622" width="0" style="181" hidden="1" customWidth="1"/>
    <col min="15623" max="15623" width="9.6640625" style="181" customWidth="1"/>
    <col min="15624" max="15624" width="0" style="181" hidden="1" customWidth="1"/>
    <col min="15625" max="15625" width="9.88671875" style="181" customWidth="1"/>
    <col min="15626" max="15626" width="9.109375" style="181" customWidth="1"/>
    <col min="15627" max="15628" width="8.88671875" style="181"/>
    <col min="15629" max="15629" width="9.109375" style="181" customWidth="1"/>
    <col min="15630" max="15873" width="8.88671875" style="181"/>
    <col min="15874" max="15874" width="4.6640625" style="181" customWidth="1"/>
    <col min="15875" max="15876" width="8.33203125" style="181" customWidth="1"/>
    <col min="15877" max="15877" width="9.88671875" style="181" customWidth="1"/>
    <col min="15878" max="15878" width="0" style="181" hidden="1" customWidth="1"/>
    <col min="15879" max="15879" width="9.6640625" style="181" customWidth="1"/>
    <col min="15880" max="15880" width="0" style="181" hidden="1" customWidth="1"/>
    <col min="15881" max="15881" width="9.88671875" style="181" customWidth="1"/>
    <col min="15882" max="15882" width="9.109375" style="181" customWidth="1"/>
    <col min="15883" max="15884" width="8.88671875" style="181"/>
    <col min="15885" max="15885" width="9.109375" style="181" customWidth="1"/>
    <col min="15886" max="16129" width="8.88671875" style="181"/>
    <col min="16130" max="16130" width="4.6640625" style="181" customWidth="1"/>
    <col min="16131" max="16132" width="8.33203125" style="181" customWidth="1"/>
    <col min="16133" max="16133" width="9.88671875" style="181" customWidth="1"/>
    <col min="16134" max="16134" width="0" style="181" hidden="1" customWidth="1"/>
    <col min="16135" max="16135" width="9.6640625" style="181" customWidth="1"/>
    <col min="16136" max="16136" width="0" style="181" hidden="1" customWidth="1"/>
    <col min="16137" max="16137" width="9.88671875" style="181" customWidth="1"/>
    <col min="16138" max="16138" width="9.109375" style="181" customWidth="1"/>
    <col min="16139" max="16140" width="8.88671875" style="181"/>
    <col min="16141" max="16141" width="9.109375" style="181" customWidth="1"/>
    <col min="16142" max="16384" width="8.88671875" style="181"/>
  </cols>
  <sheetData>
    <row r="1" spans="1:13" ht="22.5">
      <c r="E1" s="182"/>
      <c r="J1" s="183"/>
      <c r="K1" s="183"/>
      <c r="L1" s="183"/>
    </row>
    <row r="2" spans="1:13" ht="22.5">
      <c r="J2" s="183"/>
      <c r="K2" s="183"/>
      <c r="L2" s="183"/>
    </row>
    <row r="3" spans="1:13">
      <c r="D3" s="184" t="s">
        <v>566</v>
      </c>
      <c r="F3" s="184"/>
      <c r="G3" s="184"/>
      <c r="H3" s="184"/>
      <c r="I3" s="184"/>
    </row>
    <row r="6" spans="1:13">
      <c r="A6" s="185"/>
      <c r="B6" s="185"/>
      <c r="C6" s="185"/>
      <c r="D6" s="185"/>
      <c r="E6" s="185"/>
      <c r="F6" s="185"/>
      <c r="G6" s="185"/>
      <c r="H6" s="185"/>
      <c r="I6" s="185"/>
      <c r="J6" s="185"/>
      <c r="K6" s="185"/>
      <c r="L6" s="185"/>
      <c r="M6" s="185"/>
    </row>
    <row r="7" spans="1:13">
      <c r="A7" s="181" t="s">
        <v>447</v>
      </c>
    </row>
    <row r="9" spans="1:13">
      <c r="A9" s="181" t="s">
        <v>448</v>
      </c>
      <c r="B9" s="181" t="s">
        <v>561</v>
      </c>
      <c r="I9" s="181" t="s">
        <v>449</v>
      </c>
    </row>
    <row r="12" spans="1:13">
      <c r="A12" s="185"/>
      <c r="B12" s="185"/>
      <c r="C12" s="185"/>
      <c r="D12" s="185"/>
      <c r="E12" s="185"/>
      <c r="F12" s="185"/>
      <c r="G12" s="185"/>
      <c r="H12" s="185"/>
      <c r="I12" s="185"/>
      <c r="J12" s="185"/>
      <c r="K12" s="185"/>
      <c r="L12" s="185"/>
      <c r="M12" s="185"/>
    </row>
    <row r="13" spans="1:13">
      <c r="A13" s="181" t="s">
        <v>450</v>
      </c>
      <c r="J13" s="181" t="s">
        <v>451</v>
      </c>
    </row>
    <row r="15" spans="1:13" ht="15.75" thickBot="1">
      <c r="A15" s="186"/>
      <c r="B15" s="186"/>
      <c r="C15" s="186"/>
      <c r="D15" s="186"/>
      <c r="E15" s="186"/>
      <c r="F15" s="186"/>
      <c r="G15" s="186"/>
      <c r="H15" s="186"/>
      <c r="I15" s="186"/>
      <c r="J15" s="186"/>
      <c r="K15" s="186"/>
      <c r="L15" s="186"/>
      <c r="M15" s="186"/>
    </row>
    <row r="16" spans="1:13">
      <c r="A16" s="181" t="s">
        <v>645</v>
      </c>
    </row>
    <row r="18" spans="1:14">
      <c r="A18" s="181" t="s">
        <v>646</v>
      </c>
    </row>
    <row r="19" spans="1:14">
      <c r="A19" s="185"/>
      <c r="B19" s="185"/>
      <c r="C19" s="185"/>
      <c r="D19" s="185"/>
      <c r="E19" s="185"/>
      <c r="I19" s="185"/>
      <c r="J19" s="185"/>
      <c r="K19" s="185"/>
    </row>
    <row r="20" spans="1:14">
      <c r="A20" s="187"/>
      <c r="B20" s="187"/>
      <c r="C20" s="187"/>
      <c r="D20" s="187"/>
      <c r="E20" s="187"/>
      <c r="I20" s="187"/>
      <c r="J20" s="187"/>
      <c r="K20" s="187"/>
    </row>
    <row r="21" spans="1:14">
      <c r="A21" s="181" t="s">
        <v>452</v>
      </c>
    </row>
    <row r="22" spans="1:14">
      <c r="A22" s="181" t="s">
        <v>453</v>
      </c>
    </row>
    <row r="24" spans="1:14">
      <c r="A24" s="181" t="s">
        <v>454</v>
      </c>
    </row>
    <row r="25" spans="1:14">
      <c r="A25" s="181" t="s">
        <v>455</v>
      </c>
    </row>
    <row r="26" spans="1:14">
      <c r="A26" s="181" t="s">
        <v>456</v>
      </c>
    </row>
    <row r="27" spans="1:14">
      <c r="G27" s="187"/>
      <c r="N27" s="187"/>
    </row>
    <row r="28" spans="1:14" s="431" customFormat="1" ht="45" customHeight="1">
      <c r="A28" s="432" t="s">
        <v>69</v>
      </c>
      <c r="B28" s="433" t="s">
        <v>70</v>
      </c>
      <c r="C28" s="741" t="s">
        <v>457</v>
      </c>
      <c r="D28" s="741"/>
      <c r="E28" s="741"/>
      <c r="F28" s="432" t="s">
        <v>458</v>
      </c>
      <c r="G28" s="432" t="s">
        <v>458</v>
      </c>
      <c r="H28" s="432"/>
      <c r="I28" s="432" t="s">
        <v>635</v>
      </c>
      <c r="J28" s="432" t="s">
        <v>47</v>
      </c>
      <c r="K28" s="752" t="s">
        <v>634</v>
      </c>
      <c r="L28" s="753"/>
      <c r="M28" s="753"/>
    </row>
    <row r="29" spans="1:14">
      <c r="A29" s="434">
        <v>1</v>
      </c>
      <c r="B29" s="434">
        <v>2</v>
      </c>
      <c r="C29" s="757" t="s">
        <v>118</v>
      </c>
      <c r="D29" s="755"/>
      <c r="E29" s="755"/>
      <c r="F29" s="435"/>
      <c r="G29" s="490">
        <v>0</v>
      </c>
      <c r="H29" s="491"/>
      <c r="I29" s="490">
        <v>0</v>
      </c>
      <c r="J29" s="438">
        <f>G29+I29</f>
        <v>0</v>
      </c>
      <c r="K29" s="754"/>
      <c r="L29" s="755"/>
      <c r="M29" s="755"/>
      <c r="N29" s="187"/>
    </row>
    <row r="30" spans="1:14">
      <c r="A30" s="417">
        <v>2</v>
      </c>
      <c r="B30" s="417">
        <v>2</v>
      </c>
      <c r="C30" s="756" t="s">
        <v>71</v>
      </c>
      <c r="D30" s="743"/>
      <c r="E30" s="743"/>
      <c r="F30" s="416"/>
      <c r="G30" s="492">
        <v>0</v>
      </c>
      <c r="H30" s="493"/>
      <c r="I30" s="492">
        <v>0</v>
      </c>
      <c r="J30" s="439">
        <f t="shared" ref="J30:J84" si="0">G30+I30</f>
        <v>0</v>
      </c>
      <c r="K30" s="746"/>
      <c r="L30" s="743"/>
      <c r="M30" s="743"/>
      <c r="N30" s="187"/>
    </row>
    <row r="31" spans="1:14">
      <c r="A31" s="417">
        <v>3</v>
      </c>
      <c r="B31" s="417">
        <v>2</v>
      </c>
      <c r="C31" s="756" t="s">
        <v>72</v>
      </c>
      <c r="D31" s="743"/>
      <c r="E31" s="743"/>
      <c r="F31" s="416"/>
      <c r="G31" s="492">
        <v>0</v>
      </c>
      <c r="H31" s="493"/>
      <c r="I31" s="492">
        <v>0</v>
      </c>
      <c r="J31" s="439">
        <f t="shared" si="0"/>
        <v>0</v>
      </c>
      <c r="K31" s="746"/>
      <c r="L31" s="743"/>
      <c r="M31" s="743"/>
      <c r="N31" s="187"/>
    </row>
    <row r="32" spans="1:14">
      <c r="A32" s="417">
        <v>4</v>
      </c>
      <c r="B32" s="417">
        <v>2</v>
      </c>
      <c r="C32" s="756" t="s">
        <v>119</v>
      </c>
      <c r="D32" s="743"/>
      <c r="E32" s="743"/>
      <c r="F32" s="416"/>
      <c r="G32" s="492">
        <v>0</v>
      </c>
      <c r="H32" s="493"/>
      <c r="I32" s="492">
        <v>0</v>
      </c>
      <c r="J32" s="439">
        <f t="shared" si="0"/>
        <v>0</v>
      </c>
      <c r="K32" s="746"/>
      <c r="L32" s="743"/>
      <c r="M32" s="743"/>
      <c r="N32" s="187"/>
    </row>
    <row r="33" spans="1:14">
      <c r="A33" s="417">
        <v>5</v>
      </c>
      <c r="B33" s="417">
        <v>2</v>
      </c>
      <c r="C33" s="756" t="s">
        <v>120</v>
      </c>
      <c r="D33" s="743"/>
      <c r="E33" s="743"/>
      <c r="F33" s="416"/>
      <c r="G33" s="492">
        <v>0</v>
      </c>
      <c r="H33" s="493"/>
      <c r="I33" s="492">
        <v>0</v>
      </c>
      <c r="J33" s="439">
        <f t="shared" si="0"/>
        <v>0</v>
      </c>
      <c r="K33" s="746"/>
      <c r="L33" s="743"/>
      <c r="M33" s="743"/>
      <c r="N33" s="187"/>
    </row>
    <row r="34" spans="1:14">
      <c r="A34" s="417">
        <v>6</v>
      </c>
      <c r="B34" s="417">
        <v>2</v>
      </c>
      <c r="C34" s="756" t="s">
        <v>73</v>
      </c>
      <c r="D34" s="743"/>
      <c r="E34" s="743"/>
      <c r="F34" s="416"/>
      <c r="G34" s="492">
        <v>0</v>
      </c>
      <c r="H34" s="493"/>
      <c r="I34" s="492">
        <v>0</v>
      </c>
      <c r="J34" s="439">
        <f t="shared" si="0"/>
        <v>0</v>
      </c>
      <c r="K34" s="746"/>
      <c r="L34" s="743"/>
      <c r="M34" s="743"/>
      <c r="N34" s="187"/>
    </row>
    <row r="35" spans="1:14">
      <c r="A35" s="417">
        <v>7</v>
      </c>
      <c r="B35" s="417">
        <v>2</v>
      </c>
      <c r="C35" s="756" t="s">
        <v>74</v>
      </c>
      <c r="D35" s="743"/>
      <c r="E35" s="743"/>
      <c r="F35" s="416"/>
      <c r="G35" s="492">
        <v>0</v>
      </c>
      <c r="H35" s="493"/>
      <c r="I35" s="492">
        <v>0</v>
      </c>
      <c r="J35" s="439">
        <f t="shared" si="0"/>
        <v>0</v>
      </c>
      <c r="K35" s="746"/>
      <c r="L35" s="743"/>
      <c r="M35" s="743"/>
      <c r="N35" s="187"/>
    </row>
    <row r="36" spans="1:14">
      <c r="A36" s="417">
        <v>8</v>
      </c>
      <c r="B36" s="417">
        <v>2</v>
      </c>
      <c r="C36" s="756" t="s">
        <v>75</v>
      </c>
      <c r="D36" s="743"/>
      <c r="E36" s="743"/>
      <c r="F36" s="416"/>
      <c r="G36" s="492">
        <v>0</v>
      </c>
      <c r="H36" s="493"/>
      <c r="I36" s="492">
        <v>0</v>
      </c>
      <c r="J36" s="439">
        <f t="shared" si="0"/>
        <v>0</v>
      </c>
      <c r="K36" s="746"/>
      <c r="L36" s="743"/>
      <c r="M36" s="743"/>
      <c r="N36" s="187"/>
    </row>
    <row r="37" spans="1:14">
      <c r="A37" s="417">
        <v>9</v>
      </c>
      <c r="B37" s="417">
        <v>2</v>
      </c>
      <c r="C37" s="756" t="s">
        <v>76</v>
      </c>
      <c r="D37" s="743"/>
      <c r="E37" s="743"/>
      <c r="F37" s="416"/>
      <c r="G37" s="492">
        <v>0</v>
      </c>
      <c r="H37" s="493"/>
      <c r="I37" s="492">
        <v>0</v>
      </c>
      <c r="J37" s="439">
        <f t="shared" si="0"/>
        <v>0</v>
      </c>
      <c r="K37" s="746"/>
      <c r="L37" s="743"/>
      <c r="M37" s="743"/>
      <c r="N37" s="187"/>
    </row>
    <row r="38" spans="1:14">
      <c r="A38" s="417">
        <v>10</v>
      </c>
      <c r="B38" s="417">
        <v>2</v>
      </c>
      <c r="C38" s="756" t="s">
        <v>268</v>
      </c>
      <c r="D38" s="743"/>
      <c r="E38" s="743"/>
      <c r="F38" s="416"/>
      <c r="G38" s="492">
        <v>0</v>
      </c>
      <c r="H38" s="493"/>
      <c r="I38" s="492">
        <v>0</v>
      </c>
      <c r="J38" s="439">
        <f t="shared" si="0"/>
        <v>0</v>
      </c>
      <c r="K38" s="746"/>
      <c r="L38" s="743"/>
      <c r="M38" s="743"/>
      <c r="N38" s="187"/>
    </row>
    <row r="39" spans="1:14">
      <c r="A39" s="417">
        <v>11</v>
      </c>
      <c r="B39" s="417">
        <v>3</v>
      </c>
      <c r="C39" s="756" t="s">
        <v>77</v>
      </c>
      <c r="D39" s="743"/>
      <c r="E39" s="743"/>
      <c r="F39" s="416"/>
      <c r="G39" s="492">
        <v>0</v>
      </c>
      <c r="H39" s="493"/>
      <c r="I39" s="492">
        <v>0</v>
      </c>
      <c r="J39" s="439">
        <f t="shared" si="0"/>
        <v>0</v>
      </c>
      <c r="K39" s="746"/>
      <c r="L39" s="743"/>
      <c r="M39" s="743"/>
      <c r="N39" s="187"/>
    </row>
    <row r="40" spans="1:14">
      <c r="A40" s="417">
        <v>12</v>
      </c>
      <c r="B40" s="417">
        <v>3</v>
      </c>
      <c r="C40" s="756" t="s">
        <v>282</v>
      </c>
      <c r="D40" s="743"/>
      <c r="E40" s="743"/>
      <c r="F40" s="416"/>
      <c r="G40" s="492">
        <v>0</v>
      </c>
      <c r="H40" s="493"/>
      <c r="I40" s="492">
        <v>0</v>
      </c>
      <c r="J40" s="439">
        <f t="shared" si="0"/>
        <v>0</v>
      </c>
      <c r="K40" s="746"/>
      <c r="L40" s="743"/>
      <c r="M40" s="743"/>
      <c r="N40" s="187"/>
    </row>
    <row r="41" spans="1:14">
      <c r="A41" s="417">
        <v>13</v>
      </c>
      <c r="B41" s="417">
        <v>4</v>
      </c>
      <c r="C41" s="756" t="s">
        <v>78</v>
      </c>
      <c r="D41" s="743"/>
      <c r="E41" s="743"/>
      <c r="F41" s="416"/>
      <c r="G41" s="492">
        <v>0</v>
      </c>
      <c r="H41" s="493"/>
      <c r="I41" s="492">
        <v>0</v>
      </c>
      <c r="J41" s="439">
        <f t="shared" si="0"/>
        <v>0</v>
      </c>
      <c r="K41" s="746"/>
      <c r="L41" s="743"/>
      <c r="M41" s="743"/>
      <c r="N41" s="187"/>
    </row>
    <row r="42" spans="1:14">
      <c r="A42" s="417">
        <v>14</v>
      </c>
      <c r="B42" s="417">
        <v>4</v>
      </c>
      <c r="C42" s="756" t="s">
        <v>281</v>
      </c>
      <c r="D42" s="743"/>
      <c r="E42" s="743"/>
      <c r="F42" s="416"/>
      <c r="G42" s="492">
        <v>0</v>
      </c>
      <c r="H42" s="493"/>
      <c r="I42" s="492">
        <v>0</v>
      </c>
      <c r="J42" s="439">
        <f t="shared" si="0"/>
        <v>0</v>
      </c>
      <c r="K42" s="746"/>
      <c r="L42" s="743"/>
      <c r="M42" s="743"/>
      <c r="N42" s="187"/>
    </row>
    <row r="43" spans="1:14">
      <c r="A43" s="417">
        <v>15</v>
      </c>
      <c r="B43" s="417">
        <v>5</v>
      </c>
      <c r="C43" s="756" t="s">
        <v>79</v>
      </c>
      <c r="D43" s="743"/>
      <c r="E43" s="743"/>
      <c r="F43" s="416"/>
      <c r="G43" s="492">
        <v>0</v>
      </c>
      <c r="H43" s="493"/>
      <c r="I43" s="492">
        <v>0</v>
      </c>
      <c r="J43" s="439">
        <f t="shared" si="0"/>
        <v>0</v>
      </c>
      <c r="K43" s="746"/>
      <c r="L43" s="743"/>
      <c r="M43" s="743"/>
      <c r="N43" s="187"/>
    </row>
    <row r="44" spans="1:14">
      <c r="A44" s="417">
        <v>16</v>
      </c>
      <c r="B44" s="417">
        <v>5</v>
      </c>
      <c r="C44" s="756" t="s">
        <v>280</v>
      </c>
      <c r="D44" s="743"/>
      <c r="E44" s="743"/>
      <c r="F44" s="416"/>
      <c r="G44" s="492">
        <v>0</v>
      </c>
      <c r="H44" s="493"/>
      <c r="I44" s="492">
        <v>0</v>
      </c>
      <c r="J44" s="439">
        <f t="shared" si="0"/>
        <v>0</v>
      </c>
      <c r="K44" s="746"/>
      <c r="L44" s="743"/>
      <c r="M44" s="743"/>
      <c r="N44" s="187"/>
    </row>
    <row r="45" spans="1:14">
      <c r="A45" s="417">
        <v>17</v>
      </c>
      <c r="B45" s="417">
        <v>6</v>
      </c>
      <c r="C45" s="756" t="s">
        <v>80</v>
      </c>
      <c r="D45" s="743"/>
      <c r="E45" s="743"/>
      <c r="F45" s="416"/>
      <c r="G45" s="492">
        <v>0</v>
      </c>
      <c r="H45" s="493"/>
      <c r="I45" s="492">
        <v>0</v>
      </c>
      <c r="J45" s="439">
        <f t="shared" si="0"/>
        <v>0</v>
      </c>
      <c r="K45" s="746"/>
      <c r="L45" s="743"/>
      <c r="M45" s="743"/>
      <c r="N45" s="187"/>
    </row>
    <row r="46" spans="1:14">
      <c r="A46" s="417">
        <v>18</v>
      </c>
      <c r="B46" s="417">
        <v>6</v>
      </c>
      <c r="C46" s="756" t="s">
        <v>81</v>
      </c>
      <c r="D46" s="743"/>
      <c r="E46" s="743"/>
      <c r="F46" s="416"/>
      <c r="G46" s="492">
        <v>0</v>
      </c>
      <c r="H46" s="493"/>
      <c r="I46" s="492">
        <v>0</v>
      </c>
      <c r="J46" s="439">
        <f t="shared" si="0"/>
        <v>0</v>
      </c>
      <c r="K46" s="746"/>
      <c r="L46" s="743"/>
      <c r="M46" s="743"/>
      <c r="N46" s="187"/>
    </row>
    <row r="47" spans="1:14">
      <c r="A47" s="417">
        <v>19</v>
      </c>
      <c r="B47" s="417">
        <v>6</v>
      </c>
      <c r="C47" s="756" t="s">
        <v>279</v>
      </c>
      <c r="D47" s="743"/>
      <c r="E47" s="743"/>
      <c r="F47" s="416"/>
      <c r="G47" s="492">
        <v>0</v>
      </c>
      <c r="H47" s="493"/>
      <c r="I47" s="492">
        <v>0</v>
      </c>
      <c r="J47" s="439">
        <f t="shared" si="0"/>
        <v>0</v>
      </c>
      <c r="K47" s="746"/>
      <c r="L47" s="743"/>
      <c r="M47" s="743"/>
      <c r="N47" s="187"/>
    </row>
    <row r="48" spans="1:14">
      <c r="A48" s="417">
        <v>20</v>
      </c>
      <c r="B48" s="417">
        <v>7</v>
      </c>
      <c r="C48" s="756" t="s">
        <v>82</v>
      </c>
      <c r="D48" s="743"/>
      <c r="E48" s="743"/>
      <c r="F48" s="416"/>
      <c r="G48" s="492">
        <v>0</v>
      </c>
      <c r="H48" s="493"/>
      <c r="I48" s="492">
        <v>0</v>
      </c>
      <c r="J48" s="439">
        <f t="shared" si="0"/>
        <v>0</v>
      </c>
      <c r="K48" s="746"/>
      <c r="L48" s="743"/>
      <c r="M48" s="743"/>
      <c r="N48" s="187"/>
    </row>
    <row r="49" spans="1:14">
      <c r="A49" s="417">
        <v>21</v>
      </c>
      <c r="B49" s="417">
        <v>7</v>
      </c>
      <c r="C49" s="756" t="s">
        <v>83</v>
      </c>
      <c r="D49" s="743"/>
      <c r="E49" s="743"/>
      <c r="F49" s="416"/>
      <c r="G49" s="492">
        <v>0</v>
      </c>
      <c r="H49" s="493"/>
      <c r="I49" s="492">
        <v>0</v>
      </c>
      <c r="J49" s="439">
        <f t="shared" si="0"/>
        <v>0</v>
      </c>
      <c r="K49" s="746"/>
      <c r="L49" s="743"/>
      <c r="M49" s="743"/>
      <c r="N49" s="187"/>
    </row>
    <row r="50" spans="1:14">
      <c r="A50" s="417">
        <v>22</v>
      </c>
      <c r="B50" s="417">
        <v>7</v>
      </c>
      <c r="C50" s="756" t="s">
        <v>84</v>
      </c>
      <c r="D50" s="743"/>
      <c r="E50" s="743"/>
      <c r="F50" s="416"/>
      <c r="G50" s="492">
        <v>0</v>
      </c>
      <c r="H50" s="493"/>
      <c r="I50" s="492">
        <v>0</v>
      </c>
      <c r="J50" s="439">
        <f t="shared" si="0"/>
        <v>0</v>
      </c>
      <c r="K50" s="746"/>
      <c r="L50" s="743"/>
      <c r="M50" s="743"/>
      <c r="N50" s="187"/>
    </row>
    <row r="51" spans="1:14">
      <c r="A51" s="417">
        <v>23</v>
      </c>
      <c r="B51" s="417">
        <v>7</v>
      </c>
      <c r="C51" s="756" t="s">
        <v>121</v>
      </c>
      <c r="D51" s="743"/>
      <c r="E51" s="743"/>
      <c r="F51" s="416"/>
      <c r="G51" s="492">
        <v>0</v>
      </c>
      <c r="H51" s="493"/>
      <c r="I51" s="492">
        <v>0</v>
      </c>
      <c r="J51" s="439">
        <f t="shared" si="0"/>
        <v>0</v>
      </c>
      <c r="K51" s="746"/>
      <c r="L51" s="743"/>
      <c r="M51" s="743"/>
      <c r="N51" s="187"/>
    </row>
    <row r="52" spans="1:14">
      <c r="A52" s="417">
        <v>24</v>
      </c>
      <c r="B52" s="417">
        <v>7</v>
      </c>
      <c r="C52" s="756" t="s">
        <v>122</v>
      </c>
      <c r="D52" s="743"/>
      <c r="E52" s="743"/>
      <c r="F52" s="416"/>
      <c r="G52" s="492">
        <v>0</v>
      </c>
      <c r="H52" s="493"/>
      <c r="I52" s="492">
        <v>0</v>
      </c>
      <c r="J52" s="439">
        <f t="shared" si="0"/>
        <v>0</v>
      </c>
      <c r="K52" s="746"/>
      <c r="L52" s="743"/>
      <c r="M52" s="743"/>
      <c r="N52" s="187"/>
    </row>
    <row r="53" spans="1:14">
      <c r="A53" s="417">
        <v>25</v>
      </c>
      <c r="B53" s="417">
        <v>7</v>
      </c>
      <c r="C53" s="756" t="s">
        <v>278</v>
      </c>
      <c r="D53" s="743"/>
      <c r="E53" s="743"/>
      <c r="F53" s="416"/>
      <c r="G53" s="492">
        <v>0</v>
      </c>
      <c r="H53" s="493"/>
      <c r="I53" s="492">
        <v>0</v>
      </c>
      <c r="J53" s="439">
        <f t="shared" si="0"/>
        <v>0</v>
      </c>
      <c r="K53" s="746"/>
      <c r="L53" s="743"/>
      <c r="M53" s="743"/>
      <c r="N53" s="187"/>
    </row>
    <row r="54" spans="1:14">
      <c r="A54" s="417">
        <v>26</v>
      </c>
      <c r="B54" s="417">
        <v>8</v>
      </c>
      <c r="C54" s="756" t="s">
        <v>85</v>
      </c>
      <c r="D54" s="743"/>
      <c r="E54" s="743"/>
      <c r="F54" s="418">
        <v>19515</v>
      </c>
      <c r="G54" s="492">
        <v>0</v>
      </c>
      <c r="H54" s="493"/>
      <c r="I54" s="492">
        <v>0</v>
      </c>
      <c r="J54" s="439">
        <f t="shared" si="0"/>
        <v>0</v>
      </c>
      <c r="K54" s="747"/>
      <c r="L54" s="748"/>
      <c r="M54" s="748"/>
      <c r="N54" s="187"/>
    </row>
    <row r="55" spans="1:14">
      <c r="A55" s="417">
        <v>27</v>
      </c>
      <c r="B55" s="417">
        <v>8</v>
      </c>
      <c r="C55" s="756" t="s">
        <v>86</v>
      </c>
      <c r="D55" s="743"/>
      <c r="E55" s="743"/>
      <c r="F55" s="418">
        <v>20665</v>
      </c>
      <c r="G55" s="492">
        <v>0</v>
      </c>
      <c r="H55" s="493"/>
      <c r="I55" s="492">
        <v>0</v>
      </c>
      <c r="J55" s="439">
        <f t="shared" si="0"/>
        <v>0</v>
      </c>
      <c r="K55" s="747"/>
      <c r="L55" s="748"/>
      <c r="M55" s="748"/>
      <c r="N55" s="187"/>
    </row>
    <row r="56" spans="1:14">
      <c r="A56" s="417">
        <v>28</v>
      </c>
      <c r="B56" s="417">
        <v>8</v>
      </c>
      <c r="C56" s="756" t="s">
        <v>277</v>
      </c>
      <c r="D56" s="743"/>
      <c r="E56" s="743"/>
      <c r="F56" s="418">
        <v>53406</v>
      </c>
      <c r="G56" s="492">
        <v>0</v>
      </c>
      <c r="H56" s="493"/>
      <c r="I56" s="492">
        <v>0</v>
      </c>
      <c r="J56" s="439">
        <f t="shared" si="0"/>
        <v>0</v>
      </c>
      <c r="K56" s="746"/>
      <c r="L56" s="743"/>
      <c r="M56" s="743"/>
      <c r="N56" s="187"/>
    </row>
    <row r="57" spans="1:14">
      <c r="A57" s="417">
        <v>29</v>
      </c>
      <c r="B57" s="417">
        <v>9</v>
      </c>
      <c r="C57" s="756" t="s">
        <v>87</v>
      </c>
      <c r="D57" s="743"/>
      <c r="E57" s="743"/>
      <c r="F57" s="416"/>
      <c r="G57" s="492">
        <v>0</v>
      </c>
      <c r="H57" s="493"/>
      <c r="I57" s="492">
        <v>0</v>
      </c>
      <c r="J57" s="439">
        <f t="shared" si="0"/>
        <v>0</v>
      </c>
      <c r="K57" s="746"/>
      <c r="L57" s="743"/>
      <c r="M57" s="743"/>
      <c r="N57" s="187"/>
    </row>
    <row r="58" spans="1:14">
      <c r="A58" s="417">
        <v>30</v>
      </c>
      <c r="B58" s="417">
        <v>9</v>
      </c>
      <c r="C58" s="756" t="s">
        <v>88</v>
      </c>
      <c r="D58" s="743"/>
      <c r="E58" s="743"/>
      <c r="F58" s="416"/>
      <c r="G58" s="492">
        <v>0</v>
      </c>
      <c r="H58" s="493"/>
      <c r="I58" s="492">
        <v>0</v>
      </c>
      <c r="J58" s="439">
        <f t="shared" si="0"/>
        <v>0</v>
      </c>
      <c r="K58" s="746"/>
      <c r="L58" s="743"/>
      <c r="M58" s="743"/>
      <c r="N58" s="187"/>
    </row>
    <row r="59" spans="1:14">
      <c r="A59" s="417">
        <v>31</v>
      </c>
      <c r="B59" s="417">
        <v>9</v>
      </c>
      <c r="C59" s="756" t="s">
        <v>89</v>
      </c>
      <c r="D59" s="743"/>
      <c r="E59" s="743"/>
      <c r="F59" s="416"/>
      <c r="G59" s="492">
        <v>0</v>
      </c>
      <c r="H59" s="493"/>
      <c r="I59" s="492">
        <v>0</v>
      </c>
      <c r="J59" s="439">
        <f t="shared" si="0"/>
        <v>0</v>
      </c>
      <c r="K59" s="746"/>
      <c r="L59" s="743"/>
      <c r="M59" s="743"/>
      <c r="N59" s="187"/>
    </row>
    <row r="60" spans="1:14">
      <c r="A60" s="417">
        <v>32</v>
      </c>
      <c r="B60" s="417">
        <v>9</v>
      </c>
      <c r="C60" s="756" t="s">
        <v>123</v>
      </c>
      <c r="D60" s="743"/>
      <c r="E60" s="743"/>
      <c r="F60" s="416"/>
      <c r="G60" s="492">
        <v>0</v>
      </c>
      <c r="H60" s="493"/>
      <c r="I60" s="492">
        <v>0</v>
      </c>
      <c r="J60" s="439">
        <f t="shared" si="0"/>
        <v>0</v>
      </c>
      <c r="K60" s="746"/>
      <c r="L60" s="743"/>
      <c r="M60" s="743"/>
      <c r="N60" s="187"/>
    </row>
    <row r="61" spans="1:14">
      <c r="A61" s="417">
        <v>33</v>
      </c>
      <c r="B61" s="417">
        <v>9</v>
      </c>
      <c r="C61" s="756" t="s">
        <v>171</v>
      </c>
      <c r="D61" s="743"/>
      <c r="E61" s="743"/>
      <c r="F61" s="418">
        <v>24898.34</v>
      </c>
      <c r="G61" s="492">
        <v>0</v>
      </c>
      <c r="H61" s="493"/>
      <c r="I61" s="492">
        <v>0</v>
      </c>
      <c r="J61" s="439">
        <f t="shared" si="0"/>
        <v>0</v>
      </c>
      <c r="K61" s="746"/>
      <c r="L61" s="743"/>
      <c r="M61" s="743"/>
      <c r="N61" s="187"/>
    </row>
    <row r="62" spans="1:14">
      <c r="A62" s="417">
        <v>34</v>
      </c>
      <c r="B62" s="417">
        <v>9</v>
      </c>
      <c r="C62" s="756" t="s">
        <v>90</v>
      </c>
      <c r="D62" s="743"/>
      <c r="E62" s="743"/>
      <c r="F62" s="418">
        <v>13000</v>
      </c>
      <c r="G62" s="492">
        <v>0</v>
      </c>
      <c r="H62" s="493"/>
      <c r="I62" s="492">
        <v>0</v>
      </c>
      <c r="J62" s="439">
        <f t="shared" si="0"/>
        <v>0</v>
      </c>
      <c r="K62" s="746"/>
      <c r="L62" s="743"/>
      <c r="M62" s="743"/>
      <c r="N62" s="187"/>
    </row>
    <row r="63" spans="1:14">
      <c r="A63" s="417">
        <v>35</v>
      </c>
      <c r="B63" s="417">
        <v>9</v>
      </c>
      <c r="C63" s="756" t="s">
        <v>91</v>
      </c>
      <c r="D63" s="743"/>
      <c r="E63" s="743"/>
      <c r="F63" s="416"/>
      <c r="G63" s="492">
        <v>0</v>
      </c>
      <c r="H63" s="493"/>
      <c r="I63" s="492">
        <v>0</v>
      </c>
      <c r="J63" s="439">
        <f t="shared" si="0"/>
        <v>0</v>
      </c>
      <c r="K63" s="746"/>
      <c r="L63" s="743"/>
      <c r="M63" s="743"/>
      <c r="N63" s="187"/>
    </row>
    <row r="64" spans="1:14">
      <c r="A64" s="417">
        <v>36</v>
      </c>
      <c r="B64" s="417">
        <v>9</v>
      </c>
      <c r="C64" s="756" t="s">
        <v>276</v>
      </c>
      <c r="D64" s="743"/>
      <c r="E64" s="743"/>
      <c r="F64" s="416"/>
      <c r="G64" s="492">
        <v>0</v>
      </c>
      <c r="H64" s="493"/>
      <c r="I64" s="492">
        <v>0</v>
      </c>
      <c r="J64" s="439">
        <f t="shared" si="0"/>
        <v>0</v>
      </c>
      <c r="K64" s="746"/>
      <c r="L64" s="743"/>
      <c r="M64" s="743"/>
      <c r="N64" s="187"/>
    </row>
    <row r="65" spans="1:14">
      <c r="A65" s="417">
        <v>37</v>
      </c>
      <c r="B65" s="417">
        <v>10</v>
      </c>
      <c r="C65" s="756" t="s">
        <v>92</v>
      </c>
      <c r="D65" s="743"/>
      <c r="E65" s="743"/>
      <c r="F65" s="416">
        <v>750</v>
      </c>
      <c r="G65" s="492">
        <v>0</v>
      </c>
      <c r="H65" s="493"/>
      <c r="I65" s="492">
        <v>0</v>
      </c>
      <c r="J65" s="439">
        <f t="shared" si="0"/>
        <v>0</v>
      </c>
      <c r="K65" s="747"/>
      <c r="L65" s="748"/>
      <c r="M65" s="748"/>
      <c r="N65" s="187"/>
    </row>
    <row r="66" spans="1:14">
      <c r="A66" s="417">
        <v>38</v>
      </c>
      <c r="B66" s="417">
        <v>10</v>
      </c>
      <c r="C66" s="756" t="s">
        <v>93</v>
      </c>
      <c r="D66" s="743"/>
      <c r="E66" s="743"/>
      <c r="F66" s="418">
        <v>79170.5</v>
      </c>
      <c r="G66" s="492">
        <v>0</v>
      </c>
      <c r="H66" s="493"/>
      <c r="I66" s="492">
        <v>0</v>
      </c>
      <c r="J66" s="439">
        <f>G66+I66</f>
        <v>0</v>
      </c>
      <c r="K66" s="747"/>
      <c r="L66" s="748"/>
      <c r="M66" s="748"/>
      <c r="N66" s="187"/>
    </row>
    <row r="67" spans="1:14">
      <c r="A67" s="417">
        <v>39</v>
      </c>
      <c r="B67" s="417">
        <v>10</v>
      </c>
      <c r="C67" s="419" t="s">
        <v>275</v>
      </c>
      <c r="D67" s="416"/>
      <c r="E67" s="416"/>
      <c r="F67" s="416"/>
      <c r="G67" s="492">
        <v>0</v>
      </c>
      <c r="H67" s="493"/>
      <c r="I67" s="492">
        <v>0</v>
      </c>
      <c r="J67" s="439">
        <f t="shared" si="0"/>
        <v>0</v>
      </c>
      <c r="K67" s="746"/>
      <c r="L67" s="743"/>
      <c r="M67" s="743"/>
      <c r="N67" s="187"/>
    </row>
    <row r="68" spans="1:14">
      <c r="A68" s="417">
        <v>40</v>
      </c>
      <c r="B68" s="417">
        <v>11</v>
      </c>
      <c r="C68" s="756" t="s">
        <v>124</v>
      </c>
      <c r="D68" s="743"/>
      <c r="E68" s="743"/>
      <c r="F68" s="416"/>
      <c r="G68" s="492">
        <v>0</v>
      </c>
      <c r="H68" s="493"/>
      <c r="I68" s="492">
        <v>0</v>
      </c>
      <c r="J68" s="439">
        <f t="shared" si="0"/>
        <v>0</v>
      </c>
      <c r="K68" s="746"/>
      <c r="L68" s="743"/>
      <c r="M68" s="743"/>
      <c r="N68" s="187"/>
    </row>
    <row r="69" spans="1:14">
      <c r="A69" s="417">
        <v>41</v>
      </c>
      <c r="B69" s="417">
        <v>11</v>
      </c>
      <c r="C69" s="756" t="s">
        <v>94</v>
      </c>
      <c r="D69" s="743"/>
      <c r="E69" s="743"/>
      <c r="F69" s="416"/>
      <c r="G69" s="492">
        <v>0</v>
      </c>
      <c r="H69" s="493"/>
      <c r="I69" s="492">
        <v>0</v>
      </c>
      <c r="J69" s="439">
        <f t="shared" si="0"/>
        <v>0</v>
      </c>
      <c r="K69" s="746"/>
      <c r="L69" s="743"/>
      <c r="M69" s="743"/>
      <c r="N69" s="187"/>
    </row>
    <row r="70" spans="1:14">
      <c r="A70" s="417">
        <v>42</v>
      </c>
      <c r="B70" s="417">
        <v>11</v>
      </c>
      <c r="C70" s="756" t="s">
        <v>95</v>
      </c>
      <c r="D70" s="743"/>
      <c r="E70" s="743"/>
      <c r="F70" s="416"/>
      <c r="G70" s="492">
        <v>0</v>
      </c>
      <c r="H70" s="493"/>
      <c r="I70" s="492">
        <v>0</v>
      </c>
      <c r="J70" s="439">
        <f t="shared" si="0"/>
        <v>0</v>
      </c>
      <c r="K70" s="746"/>
      <c r="L70" s="743"/>
      <c r="M70" s="743"/>
      <c r="N70" s="187"/>
    </row>
    <row r="71" spans="1:14">
      <c r="A71" s="417">
        <v>43</v>
      </c>
      <c r="B71" s="417">
        <v>11</v>
      </c>
      <c r="C71" s="756" t="s">
        <v>274</v>
      </c>
      <c r="D71" s="743"/>
      <c r="E71" s="743"/>
      <c r="F71" s="416"/>
      <c r="G71" s="492">
        <v>0</v>
      </c>
      <c r="H71" s="493"/>
      <c r="I71" s="492">
        <v>0</v>
      </c>
      <c r="J71" s="439">
        <f t="shared" si="0"/>
        <v>0</v>
      </c>
      <c r="K71" s="746"/>
      <c r="L71" s="743"/>
      <c r="M71" s="743"/>
      <c r="N71" s="187"/>
    </row>
    <row r="72" spans="1:14">
      <c r="A72" s="417">
        <v>44</v>
      </c>
      <c r="B72" s="417">
        <v>12</v>
      </c>
      <c r="C72" s="756" t="s">
        <v>96</v>
      </c>
      <c r="D72" s="743"/>
      <c r="E72" s="743"/>
      <c r="F72" s="416"/>
      <c r="G72" s="492">
        <v>0</v>
      </c>
      <c r="H72" s="493"/>
      <c r="I72" s="492">
        <v>0</v>
      </c>
      <c r="J72" s="439">
        <f t="shared" si="0"/>
        <v>0</v>
      </c>
      <c r="K72" s="746"/>
      <c r="L72" s="743"/>
      <c r="M72" s="743"/>
      <c r="N72" s="187"/>
    </row>
    <row r="73" spans="1:14">
      <c r="A73" s="417">
        <v>45</v>
      </c>
      <c r="B73" s="417">
        <v>12</v>
      </c>
      <c r="C73" s="756" t="s">
        <v>273</v>
      </c>
      <c r="D73" s="743"/>
      <c r="E73" s="743"/>
      <c r="F73" s="416"/>
      <c r="G73" s="492">
        <v>0</v>
      </c>
      <c r="H73" s="493"/>
      <c r="I73" s="492">
        <v>0</v>
      </c>
      <c r="J73" s="439">
        <f t="shared" si="0"/>
        <v>0</v>
      </c>
      <c r="K73" s="746"/>
      <c r="L73" s="743"/>
      <c r="M73" s="743"/>
      <c r="N73" s="187"/>
    </row>
    <row r="74" spans="1:14">
      <c r="A74" s="417">
        <v>46</v>
      </c>
      <c r="B74" s="417">
        <v>13</v>
      </c>
      <c r="C74" s="756" t="s">
        <v>125</v>
      </c>
      <c r="D74" s="743"/>
      <c r="E74" s="743"/>
      <c r="F74" s="416"/>
      <c r="G74" s="492">
        <v>0</v>
      </c>
      <c r="H74" s="493"/>
      <c r="I74" s="492">
        <v>0</v>
      </c>
      <c r="J74" s="439">
        <f t="shared" si="0"/>
        <v>0</v>
      </c>
      <c r="K74" s="746"/>
      <c r="L74" s="743"/>
      <c r="M74" s="743"/>
      <c r="N74" s="187"/>
    </row>
    <row r="75" spans="1:14">
      <c r="A75" s="417">
        <v>47</v>
      </c>
      <c r="B75" s="417">
        <v>13</v>
      </c>
      <c r="C75" s="756" t="s">
        <v>272</v>
      </c>
      <c r="D75" s="743"/>
      <c r="E75" s="743"/>
      <c r="F75" s="416"/>
      <c r="G75" s="492">
        <v>0</v>
      </c>
      <c r="H75" s="493"/>
      <c r="I75" s="492">
        <v>0</v>
      </c>
      <c r="J75" s="439">
        <f t="shared" si="0"/>
        <v>0</v>
      </c>
      <c r="K75" s="746"/>
      <c r="L75" s="743"/>
      <c r="M75" s="743"/>
      <c r="N75" s="187"/>
    </row>
    <row r="76" spans="1:14">
      <c r="A76" s="417">
        <v>48</v>
      </c>
      <c r="B76" s="417">
        <v>14</v>
      </c>
      <c r="C76" s="756" t="s">
        <v>97</v>
      </c>
      <c r="D76" s="743"/>
      <c r="E76" s="743"/>
      <c r="F76" s="416"/>
      <c r="G76" s="492">
        <v>0</v>
      </c>
      <c r="H76" s="493"/>
      <c r="I76" s="492">
        <v>0</v>
      </c>
      <c r="J76" s="439">
        <f t="shared" si="0"/>
        <v>0</v>
      </c>
      <c r="K76" s="746"/>
      <c r="L76" s="743"/>
      <c r="M76" s="743"/>
      <c r="N76" s="187"/>
    </row>
    <row r="77" spans="1:14">
      <c r="A77" s="417">
        <v>49</v>
      </c>
      <c r="B77" s="417">
        <v>14</v>
      </c>
      <c r="C77" s="756" t="s">
        <v>271</v>
      </c>
      <c r="D77" s="743"/>
      <c r="E77" s="743"/>
      <c r="F77" s="416"/>
      <c r="G77" s="492">
        <v>0</v>
      </c>
      <c r="H77" s="493"/>
      <c r="I77" s="492">
        <v>0</v>
      </c>
      <c r="J77" s="439">
        <f t="shared" si="0"/>
        <v>0</v>
      </c>
      <c r="K77" s="746"/>
      <c r="L77" s="743"/>
      <c r="M77" s="743"/>
      <c r="N77" s="187"/>
    </row>
    <row r="78" spans="1:14">
      <c r="A78" s="417">
        <v>50</v>
      </c>
      <c r="B78" s="417">
        <v>15</v>
      </c>
      <c r="C78" s="756" t="s">
        <v>98</v>
      </c>
      <c r="D78" s="743"/>
      <c r="E78" s="743"/>
      <c r="F78" s="416"/>
      <c r="G78" s="492">
        <v>0</v>
      </c>
      <c r="H78" s="493"/>
      <c r="I78" s="492">
        <v>0</v>
      </c>
      <c r="J78" s="439">
        <f t="shared" si="0"/>
        <v>0</v>
      </c>
      <c r="K78" s="746"/>
      <c r="L78" s="743"/>
      <c r="M78" s="743"/>
      <c r="N78" s="187"/>
    </row>
    <row r="79" spans="1:14">
      <c r="A79" s="417">
        <v>51</v>
      </c>
      <c r="B79" s="417">
        <v>15</v>
      </c>
      <c r="C79" s="756" t="s">
        <v>99</v>
      </c>
      <c r="D79" s="743"/>
      <c r="E79" s="743"/>
      <c r="F79" s="416"/>
      <c r="G79" s="492">
        <v>0</v>
      </c>
      <c r="H79" s="493"/>
      <c r="I79" s="492">
        <v>0</v>
      </c>
      <c r="J79" s="439">
        <f t="shared" si="0"/>
        <v>0</v>
      </c>
      <c r="K79" s="746"/>
      <c r="L79" s="743"/>
      <c r="M79" s="743"/>
      <c r="N79" s="187"/>
    </row>
    <row r="80" spans="1:14">
      <c r="A80" s="417">
        <v>52</v>
      </c>
      <c r="B80" s="417">
        <v>15</v>
      </c>
      <c r="C80" s="756" t="s">
        <v>100</v>
      </c>
      <c r="D80" s="743"/>
      <c r="E80" s="743"/>
      <c r="F80" s="416"/>
      <c r="G80" s="492">
        <v>0</v>
      </c>
      <c r="H80" s="493"/>
      <c r="I80" s="492">
        <v>0</v>
      </c>
      <c r="J80" s="439">
        <f t="shared" si="0"/>
        <v>0</v>
      </c>
      <c r="K80" s="746"/>
      <c r="L80" s="743"/>
      <c r="M80" s="743"/>
      <c r="N80" s="187"/>
    </row>
    <row r="81" spans="1:14">
      <c r="A81" s="417">
        <v>53</v>
      </c>
      <c r="B81" s="417">
        <v>15</v>
      </c>
      <c r="C81" s="756" t="s">
        <v>101</v>
      </c>
      <c r="D81" s="743"/>
      <c r="E81" s="743"/>
      <c r="F81" s="416"/>
      <c r="G81" s="492">
        <v>0</v>
      </c>
      <c r="H81" s="493"/>
      <c r="I81" s="492">
        <v>0</v>
      </c>
      <c r="J81" s="439">
        <f t="shared" si="0"/>
        <v>0</v>
      </c>
      <c r="K81" s="746"/>
      <c r="L81" s="743"/>
      <c r="M81" s="743"/>
      <c r="N81" s="187"/>
    </row>
    <row r="82" spans="1:14">
      <c r="A82" s="417">
        <v>54</v>
      </c>
      <c r="B82" s="417">
        <v>15</v>
      </c>
      <c r="C82" s="756" t="s">
        <v>270</v>
      </c>
      <c r="D82" s="743"/>
      <c r="E82" s="743"/>
      <c r="F82" s="416"/>
      <c r="G82" s="492">
        <v>0</v>
      </c>
      <c r="H82" s="493"/>
      <c r="I82" s="492">
        <v>0</v>
      </c>
      <c r="J82" s="439">
        <f t="shared" si="0"/>
        <v>0</v>
      </c>
      <c r="K82" s="746"/>
      <c r="L82" s="743"/>
      <c r="M82" s="743"/>
      <c r="N82" s="187"/>
    </row>
    <row r="83" spans="1:14">
      <c r="A83" s="417">
        <v>55</v>
      </c>
      <c r="B83" s="417">
        <v>16</v>
      </c>
      <c r="C83" s="756" t="s">
        <v>102</v>
      </c>
      <c r="D83" s="743"/>
      <c r="E83" s="743"/>
      <c r="F83" s="416"/>
      <c r="G83" s="492">
        <v>0</v>
      </c>
      <c r="H83" s="493"/>
      <c r="I83" s="492">
        <v>0</v>
      </c>
      <c r="J83" s="439">
        <f t="shared" si="0"/>
        <v>0</v>
      </c>
      <c r="K83" s="746"/>
      <c r="L83" s="743"/>
      <c r="M83" s="743"/>
      <c r="N83" s="187"/>
    </row>
    <row r="84" spans="1:14">
      <c r="A84" s="417">
        <v>56</v>
      </c>
      <c r="B84" s="417">
        <v>16</v>
      </c>
      <c r="C84" s="756" t="s">
        <v>269</v>
      </c>
      <c r="D84" s="743"/>
      <c r="E84" s="743"/>
      <c r="F84" s="418">
        <v>12500</v>
      </c>
      <c r="G84" s="492">
        <v>0</v>
      </c>
      <c r="H84" s="493"/>
      <c r="I84" s="492">
        <v>0</v>
      </c>
      <c r="J84" s="439">
        <f t="shared" si="0"/>
        <v>0</v>
      </c>
      <c r="K84" s="746"/>
      <c r="L84" s="743"/>
      <c r="M84" s="743"/>
      <c r="N84" s="187"/>
    </row>
    <row r="85" spans="1:14">
      <c r="A85" s="417">
        <v>57</v>
      </c>
      <c r="B85" s="420"/>
      <c r="C85" s="749" t="s">
        <v>184</v>
      </c>
      <c r="D85" s="743"/>
      <c r="E85" s="743"/>
      <c r="F85" s="416"/>
      <c r="G85" s="494">
        <f>SUM(G29:G84)</f>
        <v>0</v>
      </c>
      <c r="H85" s="495"/>
      <c r="I85" s="494">
        <f>SUM(I29:I84)</f>
        <v>0</v>
      </c>
      <c r="J85" s="440">
        <f>SUM(J29:J84)</f>
        <v>0</v>
      </c>
      <c r="K85" s="746"/>
      <c r="L85" s="743"/>
      <c r="M85" s="743"/>
      <c r="N85" s="187"/>
    </row>
    <row r="86" spans="1:14">
      <c r="A86" s="417">
        <v>58</v>
      </c>
      <c r="B86" s="420"/>
      <c r="C86" s="756" t="s">
        <v>142</v>
      </c>
      <c r="D86" s="743"/>
      <c r="E86" s="743"/>
      <c r="F86" s="418">
        <v>17382.89</v>
      </c>
      <c r="G86" s="492">
        <v>0</v>
      </c>
      <c r="H86" s="493"/>
      <c r="I86" s="492">
        <v>0</v>
      </c>
      <c r="J86" s="439">
        <f>G86+I86</f>
        <v>0</v>
      </c>
      <c r="K86" s="746"/>
      <c r="L86" s="743"/>
      <c r="M86" s="743"/>
      <c r="N86" s="187"/>
    </row>
    <row r="87" spans="1:14">
      <c r="A87" s="417">
        <v>59</v>
      </c>
      <c r="B87" s="420"/>
      <c r="C87" s="749" t="s">
        <v>514</v>
      </c>
      <c r="D87" s="743"/>
      <c r="E87" s="743"/>
      <c r="F87" s="418">
        <v>5997.09</v>
      </c>
      <c r="G87" s="494">
        <f>G85+G86</f>
        <v>0</v>
      </c>
      <c r="H87" s="496"/>
      <c r="I87" s="494">
        <f>I85+I86</f>
        <v>0</v>
      </c>
      <c r="J87" s="440">
        <f>J85+J86</f>
        <v>0</v>
      </c>
      <c r="K87" s="746"/>
      <c r="L87" s="743"/>
      <c r="M87" s="743"/>
      <c r="N87" s="187"/>
    </row>
    <row r="88" spans="1:14">
      <c r="A88" s="417">
        <v>60</v>
      </c>
      <c r="B88" s="420"/>
      <c r="C88" s="756" t="s">
        <v>103</v>
      </c>
      <c r="D88" s="743"/>
      <c r="E88" s="743"/>
      <c r="F88" s="416"/>
      <c r="G88" s="492">
        <v>0</v>
      </c>
      <c r="H88" s="492"/>
      <c r="I88" s="492">
        <v>0</v>
      </c>
      <c r="J88" s="439">
        <f>G88+I88</f>
        <v>0</v>
      </c>
      <c r="K88" s="746"/>
      <c r="L88" s="743"/>
      <c r="M88" s="743"/>
      <c r="N88" s="187"/>
    </row>
    <row r="89" spans="1:14">
      <c r="A89" s="417">
        <v>61</v>
      </c>
      <c r="B89" s="420"/>
      <c r="C89" s="749" t="s">
        <v>515</v>
      </c>
      <c r="D89" s="743"/>
      <c r="E89" s="743"/>
      <c r="F89" s="416"/>
      <c r="G89" s="494">
        <f>G87+G88</f>
        <v>0</v>
      </c>
      <c r="H89" s="494"/>
      <c r="I89" s="494">
        <f>I87+I88</f>
        <v>0</v>
      </c>
      <c r="J89" s="440">
        <f>J87+J88</f>
        <v>0</v>
      </c>
      <c r="K89" s="746"/>
      <c r="L89" s="743"/>
      <c r="M89" s="743"/>
      <c r="N89" s="187"/>
    </row>
    <row r="90" spans="1:14">
      <c r="A90" s="417">
        <v>62</v>
      </c>
      <c r="B90" s="420"/>
      <c r="C90" s="756" t="s">
        <v>143</v>
      </c>
      <c r="D90" s="743"/>
      <c r="E90" s="743"/>
      <c r="F90" s="416"/>
      <c r="G90" s="492">
        <v>0</v>
      </c>
      <c r="H90" s="492"/>
      <c r="I90" s="492">
        <v>0</v>
      </c>
      <c r="J90" s="439">
        <f>G90+I90</f>
        <v>0</v>
      </c>
      <c r="K90" s="746"/>
      <c r="L90" s="743"/>
      <c r="M90" s="743"/>
      <c r="N90" s="187"/>
    </row>
    <row r="91" spans="1:14">
      <c r="A91" s="417">
        <v>63</v>
      </c>
      <c r="B91" s="420"/>
      <c r="C91" s="756" t="s">
        <v>104</v>
      </c>
      <c r="D91" s="743"/>
      <c r="E91" s="743"/>
      <c r="F91" s="416"/>
      <c r="G91" s="492">
        <v>0</v>
      </c>
      <c r="H91" s="492"/>
      <c r="I91" s="492">
        <v>0</v>
      </c>
      <c r="J91" s="439">
        <f>G91+I91</f>
        <v>0</v>
      </c>
      <c r="K91" s="746"/>
      <c r="L91" s="743"/>
      <c r="M91" s="743"/>
      <c r="N91" s="187"/>
    </row>
    <row r="92" spans="1:14">
      <c r="A92" s="420">
        <v>64</v>
      </c>
      <c r="B92" s="420"/>
      <c r="C92" s="749" t="s">
        <v>105</v>
      </c>
      <c r="D92" s="743"/>
      <c r="E92" s="743"/>
      <c r="F92" s="416"/>
      <c r="G92" s="494">
        <f>G89+G90+G91</f>
        <v>0</v>
      </c>
      <c r="H92" s="496"/>
      <c r="I92" s="494">
        <f>I89+I90+I91</f>
        <v>0</v>
      </c>
      <c r="J92" s="440">
        <f>J89+J90+J91</f>
        <v>0</v>
      </c>
      <c r="K92" s="742"/>
      <c r="L92" s="743"/>
      <c r="M92" s="743"/>
      <c r="N92" s="187"/>
    </row>
    <row r="93" spans="1:14">
      <c r="A93" s="420">
        <v>65</v>
      </c>
      <c r="B93" s="420"/>
      <c r="C93" s="750" t="s">
        <v>37</v>
      </c>
      <c r="D93" s="743"/>
      <c r="E93" s="743"/>
      <c r="F93" s="416"/>
      <c r="G93" s="492">
        <v>0</v>
      </c>
      <c r="H93" s="493"/>
      <c r="I93" s="492">
        <v>0</v>
      </c>
      <c r="J93" s="439">
        <f>G93+I93</f>
        <v>0</v>
      </c>
      <c r="K93" s="742"/>
      <c r="L93" s="743"/>
      <c r="M93" s="743"/>
      <c r="N93" s="187"/>
    </row>
    <row r="94" spans="1:14" ht="15.75" thickBot="1">
      <c r="A94" s="436">
        <v>66</v>
      </c>
      <c r="B94" s="436"/>
      <c r="C94" s="751" t="s">
        <v>185</v>
      </c>
      <c r="D94" s="745"/>
      <c r="E94" s="745"/>
      <c r="F94" s="437">
        <v>318281</v>
      </c>
      <c r="G94" s="497">
        <f>G92+G93</f>
        <v>0</v>
      </c>
      <c r="H94" s="497"/>
      <c r="I94" s="497">
        <f>I92+I93</f>
        <v>0</v>
      </c>
      <c r="J94" s="441">
        <f>J92+J93</f>
        <v>0</v>
      </c>
      <c r="K94" s="744"/>
      <c r="L94" s="745"/>
      <c r="M94" s="745"/>
      <c r="N94" s="187"/>
    </row>
    <row r="95" spans="1:14" ht="15.75" thickTop="1"/>
    <row r="96" spans="1:14">
      <c r="A96" s="181" t="s">
        <v>459</v>
      </c>
      <c r="C96" s="181" t="s">
        <v>460</v>
      </c>
    </row>
    <row r="97" spans="1:13">
      <c r="C97" s="181" t="s">
        <v>461</v>
      </c>
    </row>
    <row r="98" spans="1:13">
      <c r="C98" s="189" t="s">
        <v>462</v>
      </c>
    </row>
    <row r="99" spans="1:13">
      <c r="A99" s="187"/>
      <c r="B99" s="187"/>
      <c r="C99" s="187"/>
      <c r="D99" s="187"/>
      <c r="E99" s="187"/>
      <c r="F99" s="187"/>
      <c r="G99" s="187"/>
      <c r="H99" s="187"/>
      <c r="I99" s="187"/>
      <c r="J99" s="187"/>
      <c r="K99" s="187"/>
      <c r="L99" s="187"/>
      <c r="M99" s="187"/>
    </row>
    <row r="100" spans="1:13">
      <c r="A100" s="187"/>
      <c r="B100" s="187"/>
      <c r="C100" s="187"/>
      <c r="D100" s="187"/>
      <c r="E100" s="187"/>
      <c r="F100" s="187"/>
      <c r="G100" s="187"/>
      <c r="H100" s="187"/>
      <c r="I100" s="187"/>
      <c r="J100" s="187"/>
      <c r="K100" s="187"/>
      <c r="L100" s="187"/>
      <c r="M100" s="187"/>
    </row>
    <row r="101" spans="1:13">
      <c r="A101" s="187"/>
      <c r="B101" s="187"/>
      <c r="C101" s="187"/>
      <c r="D101" s="205"/>
      <c r="E101" s="187"/>
      <c r="F101" s="187"/>
      <c r="G101" s="187"/>
      <c r="H101" s="187"/>
      <c r="I101" s="187"/>
      <c r="J101" s="187"/>
      <c r="K101" s="187"/>
      <c r="L101" s="187"/>
      <c r="M101" s="187"/>
    </row>
    <row r="103" spans="1:13">
      <c r="A103" s="181" t="s">
        <v>1</v>
      </c>
    </row>
    <row r="104" spans="1:13">
      <c r="A104" s="181" t="s">
        <v>1</v>
      </c>
    </row>
    <row r="106" spans="1:13">
      <c r="G106" s="184" t="s">
        <v>463</v>
      </c>
    </row>
    <row r="109" spans="1:13">
      <c r="A109" s="181" t="s">
        <v>464</v>
      </c>
    </row>
    <row r="110" spans="1:13">
      <c r="A110" s="187" t="s">
        <v>465</v>
      </c>
      <c r="B110" s="187"/>
      <c r="C110" s="185"/>
      <c r="D110" s="185"/>
      <c r="E110" s="185"/>
      <c r="F110" s="185"/>
      <c r="G110" s="187"/>
      <c r="H110" s="185"/>
      <c r="I110" s="187"/>
      <c r="J110" s="185"/>
      <c r="K110" s="185" t="s">
        <v>466</v>
      </c>
      <c r="L110" s="185"/>
      <c r="M110" s="187"/>
    </row>
    <row r="112" spans="1:13">
      <c r="C112" s="179" t="s">
        <v>467</v>
      </c>
      <c r="E112" s="179" t="s">
        <v>47</v>
      </c>
      <c r="J112" s="179" t="s">
        <v>467</v>
      </c>
      <c r="L112" s="179" t="s">
        <v>47</v>
      </c>
    </row>
    <row r="114" spans="1:27">
      <c r="A114" s="189" t="s">
        <v>468</v>
      </c>
      <c r="B114" s="189"/>
      <c r="C114" s="189"/>
      <c r="D114" s="181" t="s">
        <v>469</v>
      </c>
      <c r="E114" s="190">
        <v>0</v>
      </c>
      <c r="F114" s="181" t="s">
        <v>470</v>
      </c>
      <c r="G114" s="181" t="s">
        <v>446</v>
      </c>
    </row>
    <row r="115" spans="1:27">
      <c r="A115" s="189" t="s">
        <v>471</v>
      </c>
      <c r="B115" s="189"/>
      <c r="E115" s="190">
        <v>0</v>
      </c>
      <c r="G115" s="181" t="s">
        <v>469</v>
      </c>
    </row>
    <row r="116" spans="1:27">
      <c r="A116" s="189" t="s">
        <v>472</v>
      </c>
      <c r="B116" s="189"/>
      <c r="E116" s="190">
        <v>0</v>
      </c>
      <c r="F116" s="181" t="s">
        <v>473</v>
      </c>
      <c r="H116" s="181" t="s">
        <v>474</v>
      </c>
      <c r="I116" s="181" t="s">
        <v>1</v>
      </c>
    </row>
    <row r="117" spans="1:27">
      <c r="A117" s="189" t="s">
        <v>475</v>
      </c>
      <c r="B117" s="189"/>
      <c r="E117" s="181" t="s">
        <v>476</v>
      </c>
      <c r="F117" s="181" t="s">
        <v>473</v>
      </c>
      <c r="H117" s="181" t="s">
        <v>474</v>
      </c>
      <c r="I117" s="181" t="s">
        <v>1</v>
      </c>
    </row>
    <row r="118" spans="1:27">
      <c r="A118" s="189" t="s">
        <v>477</v>
      </c>
      <c r="B118" s="189"/>
      <c r="E118" s="191">
        <v>0</v>
      </c>
      <c r="F118" s="181" t="s">
        <v>473</v>
      </c>
      <c r="H118" s="181" t="s">
        <v>478</v>
      </c>
    </row>
    <row r="119" spans="1:27">
      <c r="A119" s="189" t="s">
        <v>479</v>
      </c>
      <c r="B119" s="189"/>
      <c r="E119" s="191">
        <v>0</v>
      </c>
      <c r="H119" s="181" t="s">
        <v>1</v>
      </c>
    </row>
    <row r="120" spans="1:27">
      <c r="A120" s="181" t="s">
        <v>480</v>
      </c>
      <c r="E120" s="191">
        <v>0</v>
      </c>
      <c r="F120" s="181" t="s">
        <v>473</v>
      </c>
      <c r="H120" s="181" t="s">
        <v>481</v>
      </c>
      <c r="I120" s="181" t="s">
        <v>446</v>
      </c>
    </row>
    <row r="121" spans="1:27">
      <c r="A121" s="185"/>
      <c r="B121" s="185"/>
      <c r="C121" s="185"/>
      <c r="D121" s="187"/>
      <c r="E121" s="192">
        <v>0</v>
      </c>
      <c r="F121" s="181" t="s">
        <v>482</v>
      </c>
      <c r="H121" s="181" t="s">
        <v>483</v>
      </c>
      <c r="I121" s="187"/>
      <c r="L121" s="181" t="s">
        <v>484</v>
      </c>
    </row>
    <row r="122" spans="1:27">
      <c r="A122" s="185"/>
      <c r="B122" s="185"/>
      <c r="C122" s="185"/>
      <c r="D122" s="187"/>
      <c r="E122" s="192">
        <v>0</v>
      </c>
      <c r="F122" s="181" t="s">
        <v>482</v>
      </c>
      <c r="H122" s="181" t="s">
        <v>483</v>
      </c>
      <c r="I122" s="187"/>
      <c r="L122" s="181" t="s">
        <v>484</v>
      </c>
    </row>
    <row r="123" spans="1:27">
      <c r="A123" s="185"/>
      <c r="B123" s="185"/>
      <c r="C123" s="185"/>
      <c r="D123" s="187"/>
      <c r="E123" s="192">
        <v>0</v>
      </c>
      <c r="I123" s="187"/>
    </row>
    <row r="125" spans="1:27">
      <c r="A125" s="181" t="s">
        <v>485</v>
      </c>
      <c r="L125" s="185"/>
      <c r="W125" s="181" t="s">
        <v>483</v>
      </c>
      <c r="AA125" s="181" t="s">
        <v>484</v>
      </c>
    </row>
    <row r="126" spans="1:27">
      <c r="A126" s="181" t="s">
        <v>486</v>
      </c>
      <c r="E126" s="193">
        <v>0</v>
      </c>
      <c r="K126" s="181" t="s">
        <v>47</v>
      </c>
      <c r="L126" s="5" t="s">
        <v>352</v>
      </c>
    </row>
    <row r="130" spans="1:12">
      <c r="I130" s="180" t="s">
        <v>487</v>
      </c>
    </row>
    <row r="131" spans="1:12">
      <c r="I131" s="189" t="s">
        <v>488</v>
      </c>
      <c r="J131" s="189"/>
    </row>
    <row r="132" spans="1:12">
      <c r="E132" s="185" t="s">
        <v>489</v>
      </c>
      <c r="I132" s="188" t="s">
        <v>490</v>
      </c>
      <c r="J132" s="188"/>
      <c r="L132" s="185" t="s">
        <v>491</v>
      </c>
    </row>
    <row r="134" spans="1:12">
      <c r="A134" s="181" t="s">
        <v>492</v>
      </c>
      <c r="E134" s="185" t="s">
        <v>493</v>
      </c>
      <c r="I134" s="185" t="s">
        <v>494</v>
      </c>
      <c r="L134" s="185" t="s">
        <v>493</v>
      </c>
    </row>
    <row r="135" spans="1:12">
      <c r="A135" s="181" t="s">
        <v>495</v>
      </c>
    </row>
    <row r="136" spans="1:12">
      <c r="A136" s="181" t="s">
        <v>1</v>
      </c>
    </row>
    <row r="139" spans="1:12">
      <c r="A139" s="181" t="s">
        <v>496</v>
      </c>
    </row>
    <row r="140" spans="1:12">
      <c r="A140" s="181" t="s">
        <v>497</v>
      </c>
    </row>
    <row r="141" spans="1:12">
      <c r="A141" s="5" t="s">
        <v>503</v>
      </c>
    </row>
    <row r="143" spans="1:12">
      <c r="A143" s="181" t="s">
        <v>459</v>
      </c>
      <c r="C143" s="181" t="s">
        <v>498</v>
      </c>
    </row>
    <row r="144" spans="1:12">
      <c r="C144" s="181" t="s">
        <v>499</v>
      </c>
    </row>
    <row r="146" spans="1:14">
      <c r="A146" s="181" t="s">
        <v>500</v>
      </c>
    </row>
    <row r="147" spans="1:14">
      <c r="A147" s="181" t="s">
        <v>501</v>
      </c>
    </row>
    <row r="148" spans="1:14">
      <c r="A148" s="181" t="s">
        <v>502</v>
      </c>
    </row>
    <row r="151" spans="1:14">
      <c r="A151" s="185"/>
      <c r="B151" s="185"/>
      <c r="C151" s="185"/>
      <c r="D151" s="185"/>
      <c r="G151" s="185"/>
      <c r="H151" s="185"/>
      <c r="I151" s="185"/>
      <c r="J151" s="187"/>
      <c r="K151" s="185"/>
      <c r="L151" s="185"/>
      <c r="M151" s="185"/>
      <c r="N151" s="187"/>
    </row>
    <row r="152" spans="1:14">
      <c r="A152" s="181" t="s">
        <v>563</v>
      </c>
      <c r="G152" s="181" t="s">
        <v>562</v>
      </c>
      <c r="K152" s="181" t="s">
        <v>68</v>
      </c>
    </row>
    <row r="155" spans="1:14" ht="15.75">
      <c r="A155" s="181" t="s">
        <v>409</v>
      </c>
      <c r="B155" s="178"/>
      <c r="C155" s="178"/>
      <c r="D155" s="178"/>
      <c r="E155" s="178"/>
    </row>
    <row r="156" spans="1:14" ht="15.75">
      <c r="A156" s="178"/>
      <c r="B156" s="178"/>
      <c r="C156" s="178"/>
      <c r="D156" s="178"/>
      <c r="E156" s="178"/>
    </row>
    <row r="157" spans="1:14" ht="15.75">
      <c r="A157" s="178"/>
      <c r="B157" s="178"/>
      <c r="C157" s="178"/>
      <c r="D157" s="178"/>
      <c r="E157" s="178"/>
    </row>
    <row r="158" spans="1:14" ht="15.75">
      <c r="A158" s="178"/>
      <c r="B158" s="178"/>
      <c r="C158" s="178"/>
      <c r="D158" s="178"/>
      <c r="E158" s="178"/>
    </row>
    <row r="159" spans="1:14">
      <c r="A159" s="181" t="s">
        <v>410</v>
      </c>
    </row>
    <row r="161" spans="1:7">
      <c r="A161" s="181" t="s">
        <v>411</v>
      </c>
      <c r="G161" s="181" t="s">
        <v>536</v>
      </c>
    </row>
    <row r="171" spans="1:7">
      <c r="A171" s="185"/>
      <c r="B171" s="185"/>
      <c r="C171" s="185"/>
      <c r="D171" s="185"/>
      <c r="E171" s="185"/>
    </row>
    <row r="172" spans="1:7">
      <c r="A172" s="181" t="s">
        <v>413</v>
      </c>
    </row>
    <row r="175" spans="1:7">
      <c r="A175" s="181" t="s">
        <v>537</v>
      </c>
      <c r="E175" s="187"/>
    </row>
  </sheetData>
  <customSheetViews>
    <customSheetView guid="{B8D9EF33-186A-4B50-AB35-4A7A5372E63E}" scale="60" showPageBreaks="1" printArea="1" hiddenColumns="1" view="pageBreakPreview" topLeftCell="A82">
      <selection activeCell="I98" sqref="I98"/>
      <rowBreaks count="1" manualBreakCount="1">
        <brk id="99" max="12" man="1"/>
      </rowBreaks>
      <pageMargins left="0.25" right="0.25" top="0.5" bottom="0.5" header="0.3" footer="0.3"/>
      <printOptions horizontalCentered="1"/>
      <pageSetup paperSize="5" scale="57" orientation="portrait" r:id="rId1"/>
      <headerFooter>
        <oddFooter>&amp;L&amp;9&amp;D&amp;C&amp;9&amp;Z&amp;F&amp;A</oddFooter>
      </headerFooter>
    </customSheetView>
  </customSheetViews>
  <mergeCells count="133">
    <mergeCell ref="C37:E37"/>
    <mergeCell ref="C38:E38"/>
    <mergeCell ref="C39:E39"/>
    <mergeCell ref="C40:E40"/>
    <mergeCell ref="C41:E41"/>
    <mergeCell ref="C42:E42"/>
    <mergeCell ref="C29:E29"/>
    <mergeCell ref="C30:E30"/>
    <mergeCell ref="C31:E31"/>
    <mergeCell ref="C32:E32"/>
    <mergeCell ref="C33:E33"/>
    <mergeCell ref="C34:E34"/>
    <mergeCell ref="C35:E35"/>
    <mergeCell ref="C36:E36"/>
    <mergeCell ref="C49:E49"/>
    <mergeCell ref="C50:E50"/>
    <mergeCell ref="C51:E51"/>
    <mergeCell ref="C52:E52"/>
    <mergeCell ref="C53:E53"/>
    <mergeCell ref="C54:E54"/>
    <mergeCell ref="C43:E43"/>
    <mergeCell ref="C44:E44"/>
    <mergeCell ref="C45:E45"/>
    <mergeCell ref="C46:E46"/>
    <mergeCell ref="C47:E47"/>
    <mergeCell ref="C48:E48"/>
    <mergeCell ref="C61:E61"/>
    <mergeCell ref="C62:E62"/>
    <mergeCell ref="C63:E63"/>
    <mergeCell ref="C64:E64"/>
    <mergeCell ref="C65:E65"/>
    <mergeCell ref="C66:E66"/>
    <mergeCell ref="C55:E55"/>
    <mergeCell ref="C56:E56"/>
    <mergeCell ref="C57:E57"/>
    <mergeCell ref="C58:E58"/>
    <mergeCell ref="C59:E59"/>
    <mergeCell ref="C60:E60"/>
    <mergeCell ref="C77:E77"/>
    <mergeCell ref="C78:E78"/>
    <mergeCell ref="C79:E79"/>
    <mergeCell ref="C68:E68"/>
    <mergeCell ref="C69:E69"/>
    <mergeCell ref="C70:E70"/>
    <mergeCell ref="C71:E71"/>
    <mergeCell ref="C72:E72"/>
    <mergeCell ref="C73:E73"/>
    <mergeCell ref="C92:E92"/>
    <mergeCell ref="C93:E93"/>
    <mergeCell ref="C94:E94"/>
    <mergeCell ref="K28:M28"/>
    <mergeCell ref="K29:M29"/>
    <mergeCell ref="K30:M30"/>
    <mergeCell ref="K31:M31"/>
    <mergeCell ref="K32:M32"/>
    <mergeCell ref="K33:M33"/>
    <mergeCell ref="C86:E86"/>
    <mergeCell ref="C87:E87"/>
    <mergeCell ref="C88:E88"/>
    <mergeCell ref="C89:E89"/>
    <mergeCell ref="C90:E90"/>
    <mergeCell ref="C91:E91"/>
    <mergeCell ref="C80:E80"/>
    <mergeCell ref="C81:E81"/>
    <mergeCell ref="C82:E82"/>
    <mergeCell ref="C83:E83"/>
    <mergeCell ref="C84:E84"/>
    <mergeCell ref="C85:E85"/>
    <mergeCell ref="C74:E74"/>
    <mergeCell ref="C75:E75"/>
    <mergeCell ref="C76:E76"/>
    <mergeCell ref="K40:M40"/>
    <mergeCell ref="K41:M41"/>
    <mergeCell ref="K42:M42"/>
    <mergeCell ref="K43:M43"/>
    <mergeCell ref="K44:M44"/>
    <mergeCell ref="K45:M45"/>
    <mergeCell ref="K34:M34"/>
    <mergeCell ref="K35:M35"/>
    <mergeCell ref="K36:M36"/>
    <mergeCell ref="K37:M37"/>
    <mergeCell ref="K38:M38"/>
    <mergeCell ref="K39:M39"/>
    <mergeCell ref="K52:M52"/>
    <mergeCell ref="K53:M53"/>
    <mergeCell ref="K54:M54"/>
    <mergeCell ref="K55:M55"/>
    <mergeCell ref="K56:M56"/>
    <mergeCell ref="K57:M57"/>
    <mergeCell ref="K46:M46"/>
    <mergeCell ref="K47:M47"/>
    <mergeCell ref="K48:M48"/>
    <mergeCell ref="K49:M49"/>
    <mergeCell ref="K50:M50"/>
    <mergeCell ref="K51:M51"/>
    <mergeCell ref="K74:M74"/>
    <mergeCell ref="K75:M75"/>
    <mergeCell ref="K64:M64"/>
    <mergeCell ref="K65:M65"/>
    <mergeCell ref="K66:M66"/>
    <mergeCell ref="K67:M67"/>
    <mergeCell ref="K68:M68"/>
    <mergeCell ref="K69:M69"/>
    <mergeCell ref="K58:M58"/>
    <mergeCell ref="K59:M59"/>
    <mergeCell ref="K60:M60"/>
    <mergeCell ref="K61:M61"/>
    <mergeCell ref="K62:M62"/>
    <mergeCell ref="K63:M63"/>
    <mergeCell ref="C28:E28"/>
    <mergeCell ref="K93:M93"/>
    <mergeCell ref="K94:M94"/>
    <mergeCell ref="K87:M87"/>
    <mergeCell ref="K88:M88"/>
    <mergeCell ref="K89:M89"/>
    <mergeCell ref="K90:M90"/>
    <mergeCell ref="K91:M91"/>
    <mergeCell ref="K92:M92"/>
    <mergeCell ref="K82:M82"/>
    <mergeCell ref="K83:M83"/>
    <mergeCell ref="K84:M84"/>
    <mergeCell ref="K85:M85"/>
    <mergeCell ref="K86:M86"/>
    <mergeCell ref="K76:M76"/>
    <mergeCell ref="K77:M77"/>
    <mergeCell ref="K78:M78"/>
    <mergeCell ref="K79:M79"/>
    <mergeCell ref="K80:M80"/>
    <mergeCell ref="K81:M81"/>
    <mergeCell ref="K70:M70"/>
    <mergeCell ref="K71:M71"/>
    <mergeCell ref="K72:M72"/>
    <mergeCell ref="K73:M73"/>
  </mergeCells>
  <printOptions horizontalCentered="1"/>
  <pageMargins left="0.25" right="0.25" top="0.5" bottom="0.5" header="0.3" footer="0.3"/>
  <pageSetup paperSize="5" scale="57" orientation="portrait" r:id="rId2"/>
  <headerFooter differentFirst="1">
    <oddHeader xml:space="preserve">&amp;RPage 2 of 2
</oddHeader>
    <oddFooter>&amp;L&amp;9Revised March 2017</oddFooter>
    <firstHeader>&amp;RPage 1 of 2</firstHeader>
  </headerFooter>
  <rowBreaks count="1" manualBreakCount="1">
    <brk id="100" max="12"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K336"/>
  <sheetViews>
    <sheetView showWhiteSpace="0" zoomScale="70" zoomScaleNormal="70" zoomScalePageLayoutView="70" workbookViewId="0"/>
  </sheetViews>
  <sheetFormatPr defaultColWidth="8.88671875" defaultRowHeight="18"/>
  <cols>
    <col min="1" max="2" width="6.21875" style="213" customWidth="1"/>
    <col min="3" max="3" width="49.88671875" style="213" customWidth="1"/>
    <col min="4" max="5" width="22.77734375" style="375" customWidth="1"/>
    <col min="6" max="6" width="22.77734375" style="444" customWidth="1"/>
    <col min="7" max="7" width="22.77734375" style="376" customWidth="1"/>
    <col min="8" max="8" width="33.5546875" style="213" customWidth="1"/>
    <col min="9" max="9" width="18.21875" style="213" customWidth="1"/>
    <col min="10" max="10" width="17.33203125" style="213" hidden="1" customWidth="1"/>
    <col min="11" max="11" width="11.44140625" style="213" bestFit="1" customWidth="1"/>
    <col min="12" max="12" width="10.5546875" style="213" customWidth="1"/>
    <col min="13" max="13" width="12.77734375" style="213" customWidth="1"/>
    <col min="14" max="14" width="14" style="213" customWidth="1"/>
    <col min="15" max="15" width="9.33203125" style="213" customWidth="1"/>
    <col min="16" max="16" width="11.44140625" style="213" customWidth="1"/>
    <col min="17" max="17" width="3.44140625" style="213" customWidth="1"/>
    <col min="18" max="18" width="13.44140625" style="213" customWidth="1"/>
    <col min="19" max="19" width="11.44140625" style="213" customWidth="1"/>
    <col min="20" max="22" width="8.88671875" style="213"/>
    <col min="23" max="23" width="22.88671875" style="213" customWidth="1"/>
    <col min="24" max="25" width="12.33203125" style="213" customWidth="1"/>
    <col min="26" max="26" width="13.21875" style="213" customWidth="1"/>
    <col min="27" max="27" width="12.88671875" style="213" customWidth="1"/>
    <col min="28" max="28" width="12.21875" style="213" customWidth="1"/>
    <col min="29" max="29" width="3.77734375" style="213" customWidth="1"/>
    <col min="30" max="30" width="13.5546875" style="213" customWidth="1"/>
    <col min="31" max="31" width="11.77734375" style="213" customWidth="1"/>
    <col min="32" max="16384" width="8.88671875" style="213"/>
  </cols>
  <sheetData>
    <row r="1" spans="1:10">
      <c r="A1" s="412" t="s">
        <v>144</v>
      </c>
    </row>
    <row r="2" spans="1:10">
      <c r="A2" s="412" t="s">
        <v>637</v>
      </c>
    </row>
    <row r="3" spans="1:10">
      <c r="A3" s="412" t="s">
        <v>636</v>
      </c>
    </row>
    <row r="4" spans="1:10">
      <c r="A4" s="412"/>
    </row>
    <row r="5" spans="1:10" ht="23.25" customHeight="1">
      <c r="A5" s="762" t="s">
        <v>644</v>
      </c>
      <c r="B5" s="762"/>
      <c r="C5" s="762"/>
      <c r="D5" s="762"/>
      <c r="E5" s="762"/>
      <c r="F5" s="762"/>
      <c r="G5" s="762"/>
      <c r="H5" s="762"/>
    </row>
    <row r="6" spans="1:10" s="371" customFormat="1" ht="23.25" customHeight="1">
      <c r="A6" s="762" t="s">
        <v>29</v>
      </c>
      <c r="B6" s="762"/>
      <c r="C6" s="762"/>
      <c r="D6" s="762"/>
      <c r="E6" s="762"/>
      <c r="F6" s="762"/>
      <c r="G6" s="762"/>
      <c r="H6" s="762"/>
      <c r="I6" s="56"/>
      <c r="J6" s="56"/>
    </row>
    <row r="7" spans="1:10" s="371" customFormat="1" ht="23.25" customHeight="1">
      <c r="B7" s="56"/>
      <c r="C7" s="56"/>
      <c r="D7" s="370" t="s">
        <v>174</v>
      </c>
      <c r="E7" s="56"/>
      <c r="F7" s="443"/>
      <c r="G7" s="370"/>
      <c r="H7" s="372"/>
    </row>
    <row r="8" spans="1:10" s="371" customFormat="1" ht="23.25" customHeight="1">
      <c r="B8" s="56"/>
      <c r="C8" s="56"/>
      <c r="D8" s="370" t="s">
        <v>173</v>
      </c>
      <c r="E8" s="56"/>
      <c r="F8" s="443"/>
      <c r="G8" s="370"/>
      <c r="H8" s="56"/>
    </row>
    <row r="9" spans="1:10" s="371" customFormat="1" ht="23.25" customHeight="1">
      <c r="B9" s="56"/>
      <c r="C9" s="56"/>
      <c r="D9" s="370" t="s">
        <v>175</v>
      </c>
      <c r="E9" s="115"/>
      <c r="F9" s="443"/>
      <c r="G9" s="370"/>
      <c r="H9" s="56"/>
    </row>
    <row r="10" spans="1:10" s="371" customFormat="1" ht="23.25" customHeight="1">
      <c r="B10" s="56"/>
      <c r="C10" s="56"/>
      <c r="D10" s="370" t="s">
        <v>180</v>
      </c>
      <c r="E10" s="115"/>
    </row>
    <row r="11" spans="1:10" s="371" customFormat="1" ht="23.25" customHeight="1">
      <c r="B11" s="56"/>
      <c r="C11" s="56"/>
      <c r="D11" s="370"/>
      <c r="E11" s="115"/>
    </row>
    <row r="12" spans="1:10">
      <c r="A12" s="373"/>
      <c r="B12" s="373"/>
      <c r="C12" s="374"/>
      <c r="G12" s="375"/>
    </row>
    <row r="13" spans="1:10" s="215" customFormat="1" ht="22.5" customHeight="1">
      <c r="A13" s="377" t="s">
        <v>134</v>
      </c>
      <c r="B13" s="377" t="s">
        <v>135</v>
      </c>
      <c r="C13" s="377" t="s">
        <v>136</v>
      </c>
      <c r="D13" s="378" t="s">
        <v>137</v>
      </c>
      <c r="E13" s="379" t="s">
        <v>138</v>
      </c>
      <c r="F13" s="378" t="s">
        <v>139</v>
      </c>
      <c r="G13" s="379" t="s">
        <v>140</v>
      </c>
      <c r="H13" s="378"/>
      <c r="I13" s="373"/>
      <c r="J13" s="373"/>
    </row>
    <row r="14" spans="1:10" ht="54">
      <c r="A14" s="397" t="s">
        <v>69</v>
      </c>
      <c r="B14" s="397" t="s">
        <v>70</v>
      </c>
      <c r="C14" s="397" t="s">
        <v>43</v>
      </c>
      <c r="D14" s="379" t="s">
        <v>643</v>
      </c>
      <c r="E14" s="379" t="s">
        <v>629</v>
      </c>
      <c r="F14" s="763" t="s">
        <v>36</v>
      </c>
      <c r="G14" s="764"/>
      <c r="H14" s="765"/>
      <c r="I14" s="381"/>
    </row>
    <row r="15" spans="1:10" ht="23.1" customHeight="1">
      <c r="A15" s="386">
        <v>1</v>
      </c>
      <c r="B15" s="386">
        <v>2</v>
      </c>
      <c r="C15" s="387" t="s">
        <v>118</v>
      </c>
      <c r="D15" s="721">
        <v>0</v>
      </c>
      <c r="E15" s="458">
        <f>'Gen.Contr. Cert. of Actual Cost'!J29</f>
        <v>0</v>
      </c>
      <c r="F15" s="661"/>
      <c r="G15" s="662"/>
      <c r="H15" s="663"/>
    </row>
    <row r="16" spans="1:10" ht="23.1" customHeight="1">
      <c r="A16" s="385">
        <v>2</v>
      </c>
      <c r="B16" s="385">
        <v>2</v>
      </c>
      <c r="C16" s="388" t="s">
        <v>71</v>
      </c>
      <c r="D16" s="722">
        <v>0</v>
      </c>
      <c r="E16" s="459">
        <f>'Gen.Contr. Cert. of Actual Cost'!J30</f>
        <v>0</v>
      </c>
      <c r="F16" s="766" t="s">
        <v>760</v>
      </c>
      <c r="G16" s="767"/>
      <c r="H16" s="689" t="s">
        <v>758</v>
      </c>
      <c r="J16" s="213" t="s">
        <v>758</v>
      </c>
    </row>
    <row r="17" spans="1:10" ht="23.1" customHeight="1">
      <c r="A17" s="385">
        <v>3</v>
      </c>
      <c r="B17" s="385">
        <v>2</v>
      </c>
      <c r="C17" s="388" t="s">
        <v>72</v>
      </c>
      <c r="D17" s="722">
        <v>0</v>
      </c>
      <c r="E17" s="459">
        <f>'Gen.Contr. Cert. of Actual Cost'!J31</f>
        <v>0</v>
      </c>
      <c r="F17" s="448"/>
      <c r="G17" s="664"/>
      <c r="H17" s="665"/>
      <c r="J17" s="213" t="s">
        <v>759</v>
      </c>
    </row>
    <row r="18" spans="1:10" ht="23.1" customHeight="1">
      <c r="A18" s="385">
        <v>4</v>
      </c>
      <c r="B18" s="385">
        <v>2</v>
      </c>
      <c r="C18" s="388" t="s">
        <v>119</v>
      </c>
      <c r="D18" s="722">
        <v>0</v>
      </c>
      <c r="E18" s="459">
        <f>'Gen.Contr. Cert. of Actual Cost'!J32</f>
        <v>0</v>
      </c>
      <c r="F18" s="312"/>
      <c r="G18" s="389"/>
      <c r="H18" s="384"/>
    </row>
    <row r="19" spans="1:10" ht="23.1" customHeight="1">
      <c r="A19" s="385">
        <v>5</v>
      </c>
      <c r="B19" s="385">
        <v>2</v>
      </c>
      <c r="C19" s="388" t="s">
        <v>120</v>
      </c>
      <c r="D19" s="722">
        <v>0</v>
      </c>
      <c r="E19" s="459">
        <f>'Gen.Contr. Cert. of Actual Cost'!J33</f>
        <v>0</v>
      </c>
      <c r="F19" s="445"/>
      <c r="G19" s="389"/>
      <c r="H19" s="384"/>
    </row>
    <row r="20" spans="1:10" ht="23.1" customHeight="1">
      <c r="A20" s="385">
        <v>6</v>
      </c>
      <c r="B20" s="385">
        <v>2</v>
      </c>
      <c r="C20" s="388" t="s">
        <v>73</v>
      </c>
      <c r="D20" s="722">
        <v>0</v>
      </c>
      <c r="E20" s="459">
        <f>'Gen.Contr. Cert. of Actual Cost'!J34</f>
        <v>0</v>
      </c>
      <c r="F20" s="448"/>
      <c r="G20" s="664"/>
      <c r="H20" s="665"/>
    </row>
    <row r="21" spans="1:10" ht="23.1" customHeight="1">
      <c r="A21" s="385">
        <v>7</v>
      </c>
      <c r="B21" s="385">
        <v>2</v>
      </c>
      <c r="C21" s="388" t="s">
        <v>74</v>
      </c>
      <c r="D21" s="722">
        <v>0</v>
      </c>
      <c r="E21" s="459">
        <f>'Gen.Contr. Cert. of Actual Cost'!J35</f>
        <v>0</v>
      </c>
      <c r="F21" s="448"/>
      <c r="G21" s="664"/>
      <c r="H21" s="665"/>
    </row>
    <row r="22" spans="1:10" ht="23.1" customHeight="1">
      <c r="A22" s="385">
        <v>8</v>
      </c>
      <c r="B22" s="385">
        <v>2</v>
      </c>
      <c r="C22" s="388" t="s">
        <v>75</v>
      </c>
      <c r="D22" s="722">
        <v>0</v>
      </c>
      <c r="E22" s="459">
        <f>'Gen.Contr. Cert. of Actual Cost'!J36</f>
        <v>0</v>
      </c>
      <c r="F22" s="448"/>
      <c r="G22" s="664"/>
      <c r="H22" s="665"/>
    </row>
    <row r="23" spans="1:10" ht="23.1" customHeight="1">
      <c r="A23" s="385">
        <v>9</v>
      </c>
      <c r="B23" s="385">
        <v>2</v>
      </c>
      <c r="C23" s="388" t="s">
        <v>76</v>
      </c>
      <c r="D23" s="722">
        <v>0</v>
      </c>
      <c r="E23" s="459">
        <f>'Gen.Contr. Cert. of Actual Cost'!J37</f>
        <v>0</v>
      </c>
      <c r="F23" s="312"/>
      <c r="G23" s="389"/>
      <c r="H23" s="384"/>
    </row>
    <row r="24" spans="1:10" ht="23.1" customHeight="1">
      <c r="A24" s="385">
        <v>10</v>
      </c>
      <c r="B24" s="385">
        <v>2</v>
      </c>
      <c r="C24" s="388" t="s">
        <v>268</v>
      </c>
      <c r="D24" s="722">
        <v>0</v>
      </c>
      <c r="E24" s="459">
        <f>'Gen.Contr. Cert. of Actual Cost'!J38</f>
        <v>0</v>
      </c>
      <c r="F24" s="445"/>
      <c r="G24" s="389"/>
      <c r="H24" s="384"/>
    </row>
    <row r="25" spans="1:10" ht="23.1" customHeight="1">
      <c r="A25" s="385">
        <v>11</v>
      </c>
      <c r="B25" s="385">
        <v>3</v>
      </c>
      <c r="C25" s="388" t="s">
        <v>77</v>
      </c>
      <c r="D25" s="722">
        <v>0</v>
      </c>
      <c r="E25" s="459">
        <f>'Gen.Contr. Cert. of Actual Cost'!J39</f>
        <v>0</v>
      </c>
      <c r="F25" s="448"/>
      <c r="G25" s="664"/>
      <c r="H25" s="665"/>
    </row>
    <row r="26" spans="1:10" ht="23.1" customHeight="1">
      <c r="A26" s="385">
        <v>12</v>
      </c>
      <c r="B26" s="385">
        <v>3</v>
      </c>
      <c r="C26" s="388" t="s">
        <v>282</v>
      </c>
      <c r="D26" s="722">
        <v>0</v>
      </c>
      <c r="E26" s="459">
        <f>'Gen.Contr. Cert. of Actual Cost'!J40</f>
        <v>0</v>
      </c>
      <c r="F26" s="448"/>
      <c r="G26" s="664"/>
      <c r="H26" s="665"/>
    </row>
    <row r="27" spans="1:10" ht="23.1" customHeight="1">
      <c r="A27" s="385">
        <v>13</v>
      </c>
      <c r="B27" s="385">
        <v>4</v>
      </c>
      <c r="C27" s="388" t="s">
        <v>78</v>
      </c>
      <c r="D27" s="722">
        <v>0</v>
      </c>
      <c r="E27" s="459">
        <f>'Gen.Contr. Cert. of Actual Cost'!J41</f>
        <v>0</v>
      </c>
      <c r="F27" s="448"/>
      <c r="G27" s="664"/>
      <c r="H27" s="665"/>
    </row>
    <row r="28" spans="1:10" ht="23.1" customHeight="1">
      <c r="A28" s="385">
        <v>14</v>
      </c>
      <c r="B28" s="385">
        <v>4</v>
      </c>
      <c r="C28" s="388" t="s">
        <v>281</v>
      </c>
      <c r="D28" s="722">
        <v>0</v>
      </c>
      <c r="E28" s="459">
        <f>'Gen.Contr. Cert. of Actual Cost'!J42</f>
        <v>0</v>
      </c>
      <c r="F28" s="312"/>
      <c r="G28" s="391"/>
      <c r="H28" s="392"/>
    </row>
    <row r="29" spans="1:10" ht="23.1" customHeight="1">
      <c r="A29" s="385">
        <v>15</v>
      </c>
      <c r="B29" s="385">
        <v>5</v>
      </c>
      <c r="C29" s="388" t="s">
        <v>79</v>
      </c>
      <c r="D29" s="722">
        <v>0</v>
      </c>
      <c r="E29" s="459">
        <f>'Gen.Contr. Cert. of Actual Cost'!J43</f>
        <v>0</v>
      </c>
      <c r="F29" s="312"/>
      <c r="G29" s="389"/>
      <c r="H29" s="384"/>
      <c r="J29" s="393"/>
    </row>
    <row r="30" spans="1:10" ht="23.1" customHeight="1">
      <c r="A30" s="385">
        <v>16</v>
      </c>
      <c r="B30" s="385">
        <v>5</v>
      </c>
      <c r="C30" s="388" t="s">
        <v>280</v>
      </c>
      <c r="D30" s="722">
        <v>0</v>
      </c>
      <c r="E30" s="459">
        <f>'Gen.Contr. Cert. of Actual Cost'!J44</f>
        <v>0</v>
      </c>
      <c r="F30" s="448"/>
      <c r="G30" s="664"/>
      <c r="H30" s="665"/>
      <c r="J30" s="393"/>
    </row>
    <row r="31" spans="1:10" ht="23.1" customHeight="1">
      <c r="A31" s="385">
        <v>17</v>
      </c>
      <c r="B31" s="385">
        <v>6</v>
      </c>
      <c r="C31" s="388" t="s">
        <v>80</v>
      </c>
      <c r="D31" s="722">
        <v>0</v>
      </c>
      <c r="E31" s="459">
        <f>'Gen.Contr. Cert. of Actual Cost'!J45</f>
        <v>0</v>
      </c>
      <c r="F31" s="448"/>
      <c r="G31" s="664"/>
      <c r="H31" s="665"/>
    </row>
    <row r="32" spans="1:10" ht="23.1" customHeight="1">
      <c r="A32" s="385">
        <v>18</v>
      </c>
      <c r="B32" s="385">
        <v>6</v>
      </c>
      <c r="C32" s="388" t="s">
        <v>81</v>
      </c>
      <c r="D32" s="722">
        <v>0</v>
      </c>
      <c r="E32" s="459">
        <f>'Gen.Contr. Cert. of Actual Cost'!J46</f>
        <v>0</v>
      </c>
      <c r="F32" s="448"/>
      <c r="G32" s="664"/>
      <c r="H32" s="665"/>
    </row>
    <row r="33" spans="1:8" ht="23.1" customHeight="1">
      <c r="A33" s="385">
        <v>19</v>
      </c>
      <c r="B33" s="385">
        <v>6</v>
      </c>
      <c r="C33" s="388" t="s">
        <v>279</v>
      </c>
      <c r="D33" s="722">
        <v>0</v>
      </c>
      <c r="E33" s="459">
        <f>'Gen.Contr. Cert. of Actual Cost'!J47</f>
        <v>0</v>
      </c>
      <c r="F33" s="312"/>
      <c r="G33" s="391"/>
      <c r="H33" s="392"/>
    </row>
    <row r="34" spans="1:8" ht="23.1" customHeight="1">
      <c r="A34" s="385">
        <v>20</v>
      </c>
      <c r="B34" s="385">
        <v>7</v>
      </c>
      <c r="C34" s="388" t="s">
        <v>82</v>
      </c>
      <c r="D34" s="722">
        <v>0</v>
      </c>
      <c r="E34" s="459">
        <f>'Gen.Contr. Cert. of Actual Cost'!J48</f>
        <v>0</v>
      </c>
      <c r="F34" s="447"/>
      <c r="G34" s="389"/>
      <c r="H34" s="384"/>
    </row>
    <row r="35" spans="1:8" ht="23.1" customHeight="1">
      <c r="A35" s="385">
        <v>21</v>
      </c>
      <c r="B35" s="385">
        <v>7</v>
      </c>
      <c r="C35" s="388" t="s">
        <v>83</v>
      </c>
      <c r="D35" s="722">
        <v>0</v>
      </c>
      <c r="E35" s="459">
        <f>'Gen.Contr. Cert. of Actual Cost'!J49</f>
        <v>0</v>
      </c>
      <c r="F35" s="448"/>
      <c r="G35" s="664"/>
      <c r="H35" s="665"/>
    </row>
    <row r="36" spans="1:8" ht="23.1" customHeight="1">
      <c r="A36" s="385">
        <v>22</v>
      </c>
      <c r="B36" s="385">
        <v>7</v>
      </c>
      <c r="C36" s="388" t="s">
        <v>84</v>
      </c>
      <c r="D36" s="722">
        <v>0</v>
      </c>
      <c r="E36" s="459">
        <f>'Gen.Contr. Cert. of Actual Cost'!J50</f>
        <v>0</v>
      </c>
      <c r="F36" s="448"/>
      <c r="G36" s="664"/>
      <c r="H36" s="665"/>
    </row>
    <row r="37" spans="1:8" ht="23.1" customHeight="1">
      <c r="A37" s="385">
        <v>23</v>
      </c>
      <c r="B37" s="385">
        <v>7</v>
      </c>
      <c r="C37" s="388" t="s">
        <v>121</v>
      </c>
      <c r="D37" s="722">
        <v>0</v>
      </c>
      <c r="E37" s="459">
        <f>'Gen.Contr. Cert. of Actual Cost'!J51</f>
        <v>0</v>
      </c>
      <c r="F37" s="448"/>
      <c r="G37" s="664"/>
      <c r="H37" s="665"/>
    </row>
    <row r="38" spans="1:8" ht="23.1" customHeight="1">
      <c r="A38" s="385">
        <v>24</v>
      </c>
      <c r="B38" s="385">
        <v>7</v>
      </c>
      <c r="C38" s="388" t="s">
        <v>122</v>
      </c>
      <c r="D38" s="722">
        <v>0</v>
      </c>
      <c r="E38" s="459">
        <f>'Gen.Contr. Cert. of Actual Cost'!J52</f>
        <v>0</v>
      </c>
      <c r="F38" s="447"/>
      <c r="G38" s="389"/>
      <c r="H38" s="384"/>
    </row>
    <row r="39" spans="1:8" ht="23.1" customHeight="1">
      <c r="A39" s="385">
        <v>25</v>
      </c>
      <c r="B39" s="385">
        <v>7</v>
      </c>
      <c r="C39" s="388" t="s">
        <v>278</v>
      </c>
      <c r="D39" s="722">
        <v>0</v>
      </c>
      <c r="E39" s="459">
        <f>'Gen.Contr. Cert. of Actual Cost'!J53</f>
        <v>0</v>
      </c>
      <c r="F39" s="312"/>
      <c r="G39" s="391"/>
      <c r="H39" s="392"/>
    </row>
    <row r="40" spans="1:8" ht="23.1" customHeight="1">
      <c r="A40" s="385">
        <v>26</v>
      </c>
      <c r="B40" s="385">
        <v>8</v>
      </c>
      <c r="C40" s="388" t="s">
        <v>85</v>
      </c>
      <c r="D40" s="722">
        <v>0</v>
      </c>
      <c r="E40" s="459">
        <f>'Gen.Contr. Cert. of Actual Cost'!J54</f>
        <v>0</v>
      </c>
      <c r="F40" s="448"/>
      <c r="G40" s="664"/>
      <c r="H40" s="665"/>
    </row>
    <row r="41" spans="1:8" ht="23.1" customHeight="1">
      <c r="A41" s="385">
        <v>27</v>
      </c>
      <c r="B41" s="385">
        <v>8</v>
      </c>
      <c r="C41" s="388" t="s">
        <v>86</v>
      </c>
      <c r="D41" s="722">
        <v>0</v>
      </c>
      <c r="E41" s="459">
        <f>'Gen.Contr. Cert. of Actual Cost'!J55</f>
        <v>0</v>
      </c>
      <c r="F41" s="448"/>
      <c r="G41" s="664"/>
      <c r="H41" s="665"/>
    </row>
    <row r="42" spans="1:8" ht="23.1" customHeight="1">
      <c r="A42" s="385">
        <v>28</v>
      </c>
      <c r="B42" s="385">
        <v>8</v>
      </c>
      <c r="C42" s="388" t="s">
        <v>277</v>
      </c>
      <c r="D42" s="722">
        <v>0</v>
      </c>
      <c r="E42" s="459">
        <f>'Gen.Contr. Cert. of Actual Cost'!J56</f>
        <v>0</v>
      </c>
      <c r="F42" s="448"/>
      <c r="G42" s="664"/>
      <c r="H42" s="665"/>
    </row>
    <row r="43" spans="1:8" ht="23.1" customHeight="1">
      <c r="A43" s="385">
        <v>29</v>
      </c>
      <c r="B43" s="385">
        <v>9</v>
      </c>
      <c r="C43" s="388" t="s">
        <v>87</v>
      </c>
      <c r="D43" s="722">
        <v>0</v>
      </c>
      <c r="E43" s="459">
        <f>'Gen.Contr. Cert. of Actual Cost'!J57</f>
        <v>0</v>
      </c>
      <c r="F43" s="447"/>
      <c r="G43" s="389"/>
      <c r="H43" s="384"/>
    </row>
    <row r="44" spans="1:8" ht="23.1" customHeight="1">
      <c r="A44" s="385">
        <v>30</v>
      </c>
      <c r="B44" s="385">
        <v>9</v>
      </c>
      <c r="C44" s="388" t="s">
        <v>88</v>
      </c>
      <c r="D44" s="722">
        <v>0</v>
      </c>
      <c r="E44" s="459">
        <f>'Gen.Contr. Cert. of Actual Cost'!J58</f>
        <v>0</v>
      </c>
      <c r="F44" s="447"/>
      <c r="G44" s="389"/>
      <c r="H44" s="384"/>
    </row>
    <row r="45" spans="1:8" ht="23.1" customHeight="1">
      <c r="A45" s="385">
        <v>31</v>
      </c>
      <c r="B45" s="385">
        <v>9</v>
      </c>
      <c r="C45" s="388" t="s">
        <v>89</v>
      </c>
      <c r="D45" s="722">
        <v>0</v>
      </c>
      <c r="E45" s="459">
        <f>'Gen.Contr. Cert. of Actual Cost'!J59</f>
        <v>0</v>
      </c>
      <c r="F45" s="448"/>
      <c r="G45" s="664"/>
      <c r="H45" s="665"/>
    </row>
    <row r="46" spans="1:8" ht="23.1" customHeight="1">
      <c r="A46" s="385">
        <v>32</v>
      </c>
      <c r="B46" s="385">
        <v>9</v>
      </c>
      <c r="C46" s="388" t="s">
        <v>123</v>
      </c>
      <c r="D46" s="722">
        <v>0</v>
      </c>
      <c r="E46" s="459">
        <f>'Gen.Contr. Cert. of Actual Cost'!J60</f>
        <v>0</v>
      </c>
      <c r="F46" s="448"/>
      <c r="G46" s="664"/>
      <c r="H46" s="665"/>
    </row>
    <row r="47" spans="1:8" ht="23.1" customHeight="1">
      <c r="A47" s="385">
        <v>33</v>
      </c>
      <c r="B47" s="385">
        <v>9</v>
      </c>
      <c r="C47" s="388" t="s">
        <v>171</v>
      </c>
      <c r="D47" s="722">
        <v>0</v>
      </c>
      <c r="E47" s="459">
        <f>'Gen.Contr. Cert. of Actual Cost'!J61</f>
        <v>0</v>
      </c>
      <c r="F47" s="448"/>
      <c r="G47" s="664"/>
      <c r="H47" s="665"/>
    </row>
    <row r="48" spans="1:8" ht="23.1" customHeight="1">
      <c r="A48" s="385">
        <v>34</v>
      </c>
      <c r="B48" s="385">
        <v>9</v>
      </c>
      <c r="C48" s="388" t="s">
        <v>90</v>
      </c>
      <c r="D48" s="722">
        <v>0</v>
      </c>
      <c r="E48" s="459">
        <f>'Gen.Contr. Cert. of Actual Cost'!J62</f>
        <v>0</v>
      </c>
      <c r="F48" s="447"/>
      <c r="G48" s="389"/>
      <c r="H48" s="384"/>
    </row>
    <row r="49" spans="1:9" ht="23.1" customHeight="1">
      <c r="A49" s="385">
        <v>35</v>
      </c>
      <c r="B49" s="385">
        <v>9</v>
      </c>
      <c r="C49" s="388" t="s">
        <v>91</v>
      </c>
      <c r="D49" s="722">
        <v>0</v>
      </c>
      <c r="E49" s="459">
        <f>'Gen.Contr. Cert. of Actual Cost'!J63</f>
        <v>0</v>
      </c>
      <c r="F49" s="448"/>
      <c r="G49" s="389"/>
      <c r="H49" s="384"/>
    </row>
    <row r="50" spans="1:9" ht="23.1" customHeight="1">
      <c r="A50" s="385">
        <v>36</v>
      </c>
      <c r="B50" s="385">
        <v>9</v>
      </c>
      <c r="C50" s="388" t="s">
        <v>276</v>
      </c>
      <c r="D50" s="722">
        <v>0</v>
      </c>
      <c r="E50" s="459">
        <f>'Gen.Contr. Cert. of Actual Cost'!J64</f>
        <v>0</v>
      </c>
      <c r="F50" s="448"/>
      <c r="G50" s="391"/>
      <c r="H50" s="392"/>
    </row>
    <row r="51" spans="1:9" ht="23.1" customHeight="1">
      <c r="A51" s="385">
        <v>37</v>
      </c>
      <c r="B51" s="385">
        <v>10</v>
      </c>
      <c r="C51" s="388" t="s">
        <v>92</v>
      </c>
      <c r="D51" s="722">
        <v>0</v>
      </c>
      <c r="E51" s="459">
        <f>'Gen.Contr. Cert. of Actual Cost'!J65</f>
        <v>0</v>
      </c>
      <c r="F51" s="448"/>
      <c r="G51" s="389"/>
      <c r="H51" s="384"/>
    </row>
    <row r="52" spans="1:9" ht="23.1" customHeight="1">
      <c r="A52" s="385">
        <v>38</v>
      </c>
      <c r="B52" s="385">
        <v>10</v>
      </c>
      <c r="C52" s="388" t="s">
        <v>93</v>
      </c>
      <c r="D52" s="722">
        <v>0</v>
      </c>
      <c r="E52" s="459">
        <f>'Gen.Contr. Cert. of Actual Cost'!J66</f>
        <v>0</v>
      </c>
      <c r="F52" s="447"/>
      <c r="G52" s="389"/>
      <c r="H52" s="384"/>
    </row>
    <row r="53" spans="1:9" ht="23.1" customHeight="1">
      <c r="A53" s="385">
        <v>39</v>
      </c>
      <c r="B53" s="385">
        <v>10</v>
      </c>
      <c r="C53" s="388" t="s">
        <v>275</v>
      </c>
      <c r="D53" s="722">
        <v>0</v>
      </c>
      <c r="E53" s="459">
        <f>'Gen.Contr. Cert. of Actual Cost'!J67</f>
        <v>0</v>
      </c>
      <c r="F53" s="312"/>
      <c r="G53" s="391"/>
      <c r="H53" s="392"/>
    </row>
    <row r="54" spans="1:9" ht="23.1" customHeight="1">
      <c r="A54" s="385">
        <v>40</v>
      </c>
      <c r="B54" s="385">
        <v>11</v>
      </c>
      <c r="C54" s="388" t="s">
        <v>124</v>
      </c>
      <c r="D54" s="722">
        <v>0</v>
      </c>
      <c r="E54" s="459">
        <f>'Gen.Contr. Cert. of Actual Cost'!J68</f>
        <v>0</v>
      </c>
      <c r="F54" s="448"/>
      <c r="G54" s="389"/>
      <c r="H54" s="384"/>
    </row>
    <row r="55" spans="1:9" ht="23.1" customHeight="1">
      <c r="A55" s="385">
        <v>41</v>
      </c>
      <c r="B55" s="385">
        <v>11</v>
      </c>
      <c r="C55" s="388" t="s">
        <v>94</v>
      </c>
      <c r="D55" s="722">
        <v>0</v>
      </c>
      <c r="E55" s="459">
        <f>'Gen.Contr. Cert. of Actual Cost'!J69</f>
        <v>0</v>
      </c>
      <c r="F55" s="448"/>
      <c r="G55" s="389"/>
      <c r="H55" s="384"/>
    </row>
    <row r="56" spans="1:9" ht="23.1" customHeight="1">
      <c r="A56" s="385">
        <v>42</v>
      </c>
      <c r="B56" s="385">
        <v>11</v>
      </c>
      <c r="C56" s="388" t="s">
        <v>95</v>
      </c>
      <c r="D56" s="722">
        <v>0</v>
      </c>
      <c r="E56" s="459">
        <f>'Gen.Contr. Cert. of Actual Cost'!J70</f>
        <v>0</v>
      </c>
      <c r="F56" s="448"/>
      <c r="G56" s="389"/>
      <c r="H56" s="384"/>
    </row>
    <row r="57" spans="1:9" ht="23.1" customHeight="1">
      <c r="A57" s="385">
        <v>43</v>
      </c>
      <c r="B57" s="385">
        <v>11</v>
      </c>
      <c r="C57" s="388" t="s">
        <v>274</v>
      </c>
      <c r="D57" s="722">
        <v>0</v>
      </c>
      <c r="E57" s="459">
        <f>'Gen.Contr. Cert. of Actual Cost'!J71</f>
        <v>0</v>
      </c>
      <c r="F57" s="312"/>
      <c r="G57" s="391"/>
      <c r="H57" s="392"/>
    </row>
    <row r="58" spans="1:9" ht="23.1" customHeight="1">
      <c r="A58" s="385">
        <v>44</v>
      </c>
      <c r="B58" s="385">
        <v>12</v>
      </c>
      <c r="C58" s="388" t="s">
        <v>96</v>
      </c>
      <c r="D58" s="722">
        <v>0</v>
      </c>
      <c r="E58" s="459">
        <f>'Gen.Contr. Cert. of Actual Cost'!J72</f>
        <v>0</v>
      </c>
      <c r="F58" s="394"/>
      <c r="G58" s="394"/>
      <c r="H58" s="395"/>
      <c r="I58" s="215"/>
    </row>
    <row r="59" spans="1:9" ht="23.1" customHeight="1">
      <c r="A59" s="385">
        <v>45</v>
      </c>
      <c r="B59" s="385">
        <v>12</v>
      </c>
      <c r="C59" s="388" t="s">
        <v>273</v>
      </c>
      <c r="D59" s="722">
        <v>0</v>
      </c>
      <c r="E59" s="459">
        <f>'Gen.Contr. Cert. of Actual Cost'!J73</f>
        <v>0</v>
      </c>
      <c r="F59" s="448"/>
      <c r="G59" s="394"/>
      <c r="H59" s="395"/>
      <c r="I59" s="215"/>
    </row>
    <row r="60" spans="1:9" ht="23.1" customHeight="1">
      <c r="A60" s="385">
        <v>46</v>
      </c>
      <c r="B60" s="385">
        <v>13</v>
      </c>
      <c r="C60" s="388" t="s">
        <v>125</v>
      </c>
      <c r="D60" s="722">
        <v>0</v>
      </c>
      <c r="E60" s="459">
        <f>'Gen.Contr. Cert. of Actual Cost'!J74</f>
        <v>0</v>
      </c>
      <c r="F60" s="448"/>
      <c r="G60" s="383"/>
      <c r="H60" s="396"/>
    </row>
    <row r="61" spans="1:9" ht="23.1" customHeight="1">
      <c r="A61" s="385">
        <v>47</v>
      </c>
      <c r="B61" s="385">
        <v>13</v>
      </c>
      <c r="C61" s="388" t="s">
        <v>272</v>
      </c>
      <c r="D61" s="722">
        <v>0</v>
      </c>
      <c r="E61" s="459">
        <f>'Gen.Contr. Cert. of Actual Cost'!J75</f>
        <v>0</v>
      </c>
      <c r="F61" s="448"/>
      <c r="G61" s="383"/>
      <c r="H61" s="396"/>
    </row>
    <row r="62" spans="1:9" ht="23.1" customHeight="1">
      <c r="A62" s="385">
        <v>48</v>
      </c>
      <c r="B62" s="385">
        <v>14</v>
      </c>
      <c r="C62" s="388" t="s">
        <v>97</v>
      </c>
      <c r="D62" s="722">
        <v>0</v>
      </c>
      <c r="E62" s="459">
        <f>'Gen.Contr. Cert. of Actual Cost'!J76</f>
        <v>0</v>
      </c>
      <c r="F62" s="383"/>
      <c r="G62" s="383"/>
      <c r="H62" s="396"/>
    </row>
    <row r="63" spans="1:9" ht="23.1" customHeight="1">
      <c r="A63" s="385">
        <v>49</v>
      </c>
      <c r="B63" s="385">
        <v>14</v>
      </c>
      <c r="C63" s="388" t="s">
        <v>271</v>
      </c>
      <c r="D63" s="722">
        <v>0</v>
      </c>
      <c r="E63" s="459">
        <f>'Gen.Contr. Cert. of Actual Cost'!J77</f>
        <v>0</v>
      </c>
      <c r="F63" s="383"/>
      <c r="G63" s="383"/>
      <c r="H63" s="396"/>
    </row>
    <row r="64" spans="1:9" ht="23.1" customHeight="1">
      <c r="A64" s="385">
        <v>50</v>
      </c>
      <c r="B64" s="385">
        <v>15</v>
      </c>
      <c r="C64" s="388" t="s">
        <v>98</v>
      </c>
      <c r="D64" s="722">
        <v>0</v>
      </c>
      <c r="E64" s="459">
        <f>'Gen.Contr. Cert. of Actual Cost'!J78</f>
        <v>0</v>
      </c>
      <c r="F64" s="448"/>
      <c r="G64" s="383"/>
      <c r="H64" s="396"/>
    </row>
    <row r="65" spans="1:11" ht="23.1" customHeight="1">
      <c r="A65" s="385">
        <v>51</v>
      </c>
      <c r="B65" s="385">
        <v>15</v>
      </c>
      <c r="C65" s="388" t="s">
        <v>99</v>
      </c>
      <c r="D65" s="722">
        <v>0</v>
      </c>
      <c r="E65" s="459">
        <f>'Gen.Contr. Cert. of Actual Cost'!J79</f>
        <v>0</v>
      </c>
      <c r="F65" s="448"/>
      <c r="H65" s="390"/>
    </row>
    <row r="66" spans="1:11" ht="23.1" customHeight="1">
      <c r="A66" s="385">
        <v>52</v>
      </c>
      <c r="B66" s="385">
        <v>15</v>
      </c>
      <c r="C66" s="388" t="s">
        <v>100</v>
      </c>
      <c r="D66" s="722">
        <v>0</v>
      </c>
      <c r="E66" s="459">
        <f>'Gen.Contr. Cert. of Actual Cost'!J80</f>
        <v>0</v>
      </c>
      <c r="F66" s="448"/>
      <c r="G66" s="383"/>
      <c r="H66" s="390"/>
      <c r="I66" s="768"/>
      <c r="J66" s="769"/>
    </row>
    <row r="67" spans="1:11" ht="23.1" customHeight="1">
      <c r="A67" s="385">
        <v>53</v>
      </c>
      <c r="B67" s="385">
        <v>15</v>
      </c>
      <c r="C67" s="388" t="s">
        <v>101</v>
      </c>
      <c r="D67" s="722">
        <v>0</v>
      </c>
      <c r="E67" s="459">
        <f>'Gen.Contr. Cert. of Actual Cost'!J81</f>
        <v>0</v>
      </c>
      <c r="F67" s="442"/>
      <c r="G67" s="394"/>
      <c r="H67" s="395"/>
      <c r="I67" s="485"/>
      <c r="J67" s="486"/>
    </row>
    <row r="68" spans="1:11" ht="23.1" customHeight="1">
      <c r="A68" s="385">
        <v>54</v>
      </c>
      <c r="B68" s="385">
        <v>15</v>
      </c>
      <c r="C68" s="388" t="s">
        <v>270</v>
      </c>
      <c r="D68" s="722">
        <v>0</v>
      </c>
      <c r="E68" s="459">
        <f>'Gen.Contr. Cert. of Actual Cost'!J82</f>
        <v>0</v>
      </c>
      <c r="F68" s="674" t="s">
        <v>139</v>
      </c>
      <c r="G68" s="674" t="s">
        <v>140</v>
      </c>
      <c r="H68" s="397"/>
      <c r="I68" s="485"/>
      <c r="J68" s="487"/>
      <c r="K68" s="489"/>
    </row>
    <row r="69" spans="1:11" ht="23.1" customHeight="1">
      <c r="A69" s="385">
        <v>55</v>
      </c>
      <c r="B69" s="385">
        <v>16</v>
      </c>
      <c r="C69" s="388" t="s">
        <v>102</v>
      </c>
      <c r="D69" s="722">
        <v>0</v>
      </c>
      <c r="E69" s="459">
        <f>'Gen.Contr. Cert. of Actual Cost'!J83</f>
        <v>0</v>
      </c>
      <c r="F69" s="774" t="s">
        <v>757</v>
      </c>
      <c r="G69" s="672" t="s">
        <v>20</v>
      </c>
      <c r="H69" s="776" t="s">
        <v>36</v>
      </c>
      <c r="I69" s="483"/>
      <c r="J69" s="488"/>
      <c r="K69" s="489"/>
    </row>
    <row r="70" spans="1:11" ht="23.1" customHeight="1">
      <c r="A70" s="385">
        <v>56</v>
      </c>
      <c r="B70" s="385">
        <v>16</v>
      </c>
      <c r="C70" s="388" t="s">
        <v>269</v>
      </c>
      <c r="D70" s="722">
        <v>0</v>
      </c>
      <c r="E70" s="459">
        <f>'Gen.Contr. Cert. of Actual Cost'!J84</f>
        <v>0</v>
      </c>
      <c r="F70" s="775"/>
      <c r="G70" s="673" t="s">
        <v>761</v>
      </c>
      <c r="H70" s="777"/>
    </row>
    <row r="71" spans="1:11" ht="23.1" customHeight="1">
      <c r="A71" s="385">
        <v>57</v>
      </c>
      <c r="B71" s="214"/>
      <c r="C71" s="398" t="s">
        <v>184</v>
      </c>
      <c r="D71" s="415">
        <f>SUM(D15:D70)</f>
        <v>0</v>
      </c>
      <c r="E71" s="460">
        <f>SUM(E15:E70)</f>
        <v>0</v>
      </c>
      <c r="F71" s="666">
        <f>D71</f>
        <v>0</v>
      </c>
      <c r="G71" s="666">
        <f>F71-E71</f>
        <v>0</v>
      </c>
      <c r="H71" s="666"/>
      <c r="I71" s="768"/>
      <c r="J71" s="769"/>
    </row>
    <row r="72" spans="1:11" ht="23.1" customHeight="1">
      <c r="A72" s="385">
        <v>58</v>
      </c>
      <c r="B72" s="214"/>
      <c r="C72" s="388" t="s">
        <v>142</v>
      </c>
      <c r="D72" s="723">
        <v>0</v>
      </c>
      <c r="E72" s="675">
        <f>'Gen.Contr. Cert. of Actual Cost'!J86</f>
        <v>0</v>
      </c>
      <c r="F72" s="676">
        <f>D72</f>
        <v>0</v>
      </c>
      <c r="G72" s="676">
        <f>F72-E72</f>
        <v>0</v>
      </c>
      <c r="H72" s="677"/>
      <c r="I72" s="772"/>
      <c r="J72" s="773"/>
      <c r="K72" s="399"/>
    </row>
    <row r="73" spans="1:11" ht="23.1" customHeight="1">
      <c r="A73" s="385">
        <v>59</v>
      </c>
      <c r="B73" s="214"/>
      <c r="C73" s="398" t="s">
        <v>514</v>
      </c>
      <c r="D73" s="678">
        <f>D71+D72</f>
        <v>0</v>
      </c>
      <c r="E73" s="679">
        <f>E71+E72</f>
        <v>0</v>
      </c>
      <c r="F73" s="680">
        <f>F71+F72</f>
        <v>0</v>
      </c>
      <c r="G73" s="681"/>
      <c r="H73" s="667"/>
      <c r="K73" s="399"/>
    </row>
    <row r="74" spans="1:11" ht="23.1" customHeight="1">
      <c r="A74" s="385">
        <v>60</v>
      </c>
      <c r="B74" s="214"/>
      <c r="C74" s="388" t="s">
        <v>103</v>
      </c>
      <c r="D74" s="724">
        <v>0</v>
      </c>
      <c r="E74" s="484">
        <f>'Gen.Contr. Cert. of Actual Cost'!J88</f>
        <v>0</v>
      </c>
      <c r="F74" s="682">
        <f>D74</f>
        <v>0</v>
      </c>
      <c r="G74" s="668">
        <f>F74-E74</f>
        <v>0</v>
      </c>
      <c r="H74" s="669"/>
    </row>
    <row r="75" spans="1:11" ht="23.1" customHeight="1">
      <c r="A75" s="385">
        <v>61</v>
      </c>
      <c r="B75" s="214"/>
      <c r="C75" s="398" t="s">
        <v>515</v>
      </c>
      <c r="D75" s="688">
        <f>D73+D74</f>
        <v>0</v>
      </c>
      <c r="E75" s="679">
        <f>E73+E74</f>
        <v>0</v>
      </c>
      <c r="F75" s="679">
        <f>F73+F74</f>
        <v>0</v>
      </c>
      <c r="G75" s="678"/>
      <c r="H75" s="385"/>
    </row>
    <row r="76" spans="1:11" ht="23.1" customHeight="1">
      <c r="A76" s="385">
        <v>62</v>
      </c>
      <c r="B76" s="214"/>
      <c r="C76" s="388" t="s">
        <v>143</v>
      </c>
      <c r="D76" s="723">
        <v>0</v>
      </c>
      <c r="E76" s="675">
        <f>'Gen.Contr. Cert. of Actual Cost'!J90</f>
        <v>0</v>
      </c>
      <c r="F76" s="682">
        <f>E76</f>
        <v>0</v>
      </c>
      <c r="G76" s="683">
        <f>F76-E76</f>
        <v>0</v>
      </c>
      <c r="H76" s="385"/>
    </row>
    <row r="77" spans="1:11" ht="23.1" customHeight="1">
      <c r="A77" s="385">
        <v>63</v>
      </c>
      <c r="B77" s="214"/>
      <c r="C77" s="388" t="s">
        <v>104</v>
      </c>
      <c r="D77" s="723">
        <v>0</v>
      </c>
      <c r="E77" s="675">
        <f>'Gen.Contr. Cert. of Actual Cost'!J91</f>
        <v>0</v>
      </c>
      <c r="F77" s="682">
        <f>E77</f>
        <v>0</v>
      </c>
      <c r="G77" s="683">
        <f>F77-E77</f>
        <v>0</v>
      </c>
      <c r="H77" s="385"/>
    </row>
    <row r="78" spans="1:11" ht="23.1" customHeight="1">
      <c r="A78" s="214">
        <v>64</v>
      </c>
      <c r="B78" s="214"/>
      <c r="C78" s="398" t="s">
        <v>105</v>
      </c>
      <c r="D78" s="688">
        <f>D75+D76+D77</f>
        <v>0</v>
      </c>
      <c r="E78" s="680">
        <f>E75+E76+E77</f>
        <v>0</v>
      </c>
      <c r="F78" s="680">
        <f>F75+F76+F77</f>
        <v>0</v>
      </c>
      <c r="G78" s="678"/>
      <c r="H78" s="385"/>
      <c r="I78" s="400"/>
    </row>
    <row r="79" spans="1:11" ht="23.1" customHeight="1">
      <c r="A79" s="214">
        <v>65</v>
      </c>
      <c r="B79" s="214"/>
      <c r="C79" s="401" t="s">
        <v>37</v>
      </c>
      <c r="D79" s="725">
        <v>0</v>
      </c>
      <c r="E79" s="684">
        <f>'Gen.Contr. Cert. of Actual Cost'!J93</f>
        <v>0</v>
      </c>
      <c r="F79" s="725">
        <v>0</v>
      </c>
      <c r="G79" s="683">
        <f>F79-E79</f>
        <v>0</v>
      </c>
      <c r="H79" s="385"/>
    </row>
    <row r="80" spans="1:11" ht="23.1" customHeight="1">
      <c r="A80" s="214">
        <v>66</v>
      </c>
      <c r="B80" s="214"/>
      <c r="C80" s="449" t="s">
        <v>567</v>
      </c>
      <c r="D80" s="685"/>
      <c r="E80" s="684"/>
      <c r="F80" s="725">
        <v>0</v>
      </c>
      <c r="G80" s="683">
        <f>F80-E80</f>
        <v>0</v>
      </c>
      <c r="H80" s="385"/>
    </row>
    <row r="81" spans="1:11" ht="23.1" customHeight="1" thickBot="1">
      <c r="A81" s="452">
        <v>67</v>
      </c>
      <c r="B81" s="452"/>
      <c r="C81" s="453" t="s">
        <v>185</v>
      </c>
      <c r="D81" s="686">
        <f>D78+D79</f>
        <v>0</v>
      </c>
      <c r="E81" s="687">
        <f>+SUM(E78:E80)</f>
        <v>0</v>
      </c>
      <c r="F81" s="687">
        <f>+SUM(F78:F80)</f>
        <v>0</v>
      </c>
      <c r="G81" s="686"/>
      <c r="H81" s="671"/>
      <c r="K81" s="400"/>
    </row>
    <row r="82" spans="1:11" s="215" customFormat="1" ht="23.1" customHeight="1" thickTop="1">
      <c r="A82" s="451" t="s">
        <v>134</v>
      </c>
      <c r="B82" s="451" t="s">
        <v>135</v>
      </c>
      <c r="C82" s="451" t="s">
        <v>136</v>
      </c>
      <c r="D82" s="450" t="s">
        <v>137</v>
      </c>
      <c r="E82" s="450" t="s">
        <v>138</v>
      </c>
      <c r="F82" s="670" t="s">
        <v>139</v>
      </c>
      <c r="G82" s="670" t="s">
        <v>140</v>
      </c>
      <c r="H82" s="670"/>
    </row>
    <row r="83" spans="1:11" ht="23.1" customHeight="1">
      <c r="A83" s="402"/>
      <c r="B83" s="373"/>
      <c r="C83" s="373"/>
      <c r="D83" s="403"/>
      <c r="E83" s="403"/>
      <c r="F83" s="446" t="s">
        <v>1</v>
      </c>
      <c r="G83" s="382"/>
      <c r="H83" s="404"/>
      <c r="I83" s="400"/>
    </row>
    <row r="84" spans="1:11" s="374" customFormat="1" ht="23.1" customHeight="1">
      <c r="A84" s="380"/>
      <c r="B84" s="373"/>
      <c r="C84" s="770" t="s">
        <v>568</v>
      </c>
      <c r="D84" s="771"/>
      <c r="E84" s="771"/>
      <c r="F84" s="688">
        <f>D78</f>
        <v>0</v>
      </c>
      <c r="G84" s="382"/>
      <c r="H84" s="390"/>
    </row>
    <row r="85" spans="1:11" s="374" customFormat="1" ht="23.1" customHeight="1">
      <c r="A85" s="380"/>
      <c r="B85" s="373"/>
      <c r="C85" s="770" t="s">
        <v>617</v>
      </c>
      <c r="D85" s="771"/>
      <c r="E85" s="771"/>
      <c r="F85" s="690">
        <f>SUM(F79:F80)</f>
        <v>0</v>
      </c>
      <c r="G85" s="382"/>
      <c r="H85" s="390"/>
    </row>
    <row r="86" spans="1:11" s="374" customFormat="1" ht="23.1" customHeight="1" thickBot="1">
      <c r="A86" s="454"/>
      <c r="B86" s="455"/>
      <c r="C86" s="758" t="s">
        <v>569</v>
      </c>
      <c r="D86" s="759"/>
      <c r="E86" s="759"/>
      <c r="F86" s="687">
        <f>SUM(F84:F85)</f>
        <v>0</v>
      </c>
      <c r="G86" s="456"/>
      <c r="H86" s="457"/>
    </row>
    <row r="87" spans="1:11" s="374" customFormat="1" ht="23.1" customHeight="1" thickTop="1">
      <c r="A87" s="373"/>
      <c r="B87" s="373"/>
      <c r="C87" s="760"/>
      <c r="D87" s="761"/>
      <c r="E87" s="761"/>
      <c r="F87" s="446"/>
      <c r="G87" s="382"/>
    </row>
    <row r="88" spans="1:11" s="374" customFormat="1" ht="23.1" customHeight="1">
      <c r="A88" s="373"/>
      <c r="B88" s="373"/>
      <c r="C88" s="706"/>
      <c r="D88" s="707"/>
      <c r="E88" s="707"/>
      <c r="F88" s="446"/>
      <c r="G88" s="382"/>
    </row>
    <row r="89" spans="1:11" s="374" customFormat="1" ht="23.1" customHeight="1">
      <c r="A89" s="373"/>
      <c r="B89" s="373"/>
      <c r="C89" s="706"/>
      <c r="D89" s="707"/>
      <c r="E89" s="707"/>
      <c r="F89" s="446"/>
      <c r="G89" s="382"/>
    </row>
    <row r="90" spans="1:11" s="374" customFormat="1" ht="23.1" customHeight="1">
      <c r="A90" s="373"/>
      <c r="B90" s="373"/>
      <c r="C90" s="706"/>
      <c r="D90" s="707"/>
      <c r="E90" s="707"/>
      <c r="F90" s="446"/>
      <c r="G90" s="382"/>
    </row>
    <row r="91" spans="1:11" s="374" customFormat="1" ht="23.1" customHeight="1">
      <c r="A91" s="373"/>
      <c r="B91" s="373"/>
      <c r="C91" s="706"/>
      <c r="D91" s="707"/>
      <c r="E91" s="707"/>
      <c r="F91" s="446"/>
      <c r="G91" s="382"/>
    </row>
    <row r="92" spans="1:11" s="374" customFormat="1" ht="23.1" customHeight="1">
      <c r="A92" s="373"/>
      <c r="B92" s="373"/>
      <c r="C92" s="706"/>
      <c r="D92" s="707"/>
      <c r="E92" s="707"/>
      <c r="F92" s="446"/>
      <c r="G92" s="382"/>
    </row>
    <row r="93" spans="1:11" s="374" customFormat="1" ht="23.1" customHeight="1">
      <c r="A93" s="373"/>
      <c r="B93" s="373"/>
      <c r="C93" s="706"/>
      <c r="D93" s="707"/>
      <c r="E93" s="707"/>
      <c r="F93" s="446"/>
      <c r="G93" s="382"/>
    </row>
    <row r="94" spans="1:11" s="374" customFormat="1" ht="23.1" customHeight="1">
      <c r="A94" s="373"/>
      <c r="B94" s="373"/>
      <c r="C94" s="706"/>
      <c r="D94" s="707"/>
      <c r="E94" s="707"/>
      <c r="F94" s="446"/>
      <c r="G94" s="382"/>
    </row>
    <row r="97" spans="1:9">
      <c r="A97" s="401"/>
      <c r="B97" s="401"/>
      <c r="C97" s="401"/>
      <c r="D97" s="405"/>
      <c r="E97" s="382"/>
      <c r="F97" s="410"/>
      <c r="G97" s="410"/>
      <c r="H97" s="410"/>
      <c r="I97" s="403"/>
    </row>
    <row r="98" spans="1:9" ht="22.5" customHeight="1">
      <c r="A98" s="406" t="s">
        <v>800</v>
      </c>
      <c r="B98" s="407"/>
      <c r="C98" s="407"/>
      <c r="D98" s="408" t="s">
        <v>8</v>
      </c>
      <c r="E98" s="374"/>
      <c r="F98" s="406" t="s">
        <v>801</v>
      </c>
      <c r="G98" s="406"/>
      <c r="H98" s="716" t="s">
        <v>8</v>
      </c>
      <c r="I98" s="717"/>
    </row>
    <row r="99" spans="1:9" ht="22.5" customHeight="1">
      <c r="A99" s="409" t="s">
        <v>802</v>
      </c>
      <c r="B99" s="374"/>
      <c r="C99" s="374"/>
      <c r="F99" s="715" t="s">
        <v>810</v>
      </c>
    </row>
    <row r="100" spans="1:9" ht="22.5" customHeight="1">
      <c r="A100" s="409"/>
      <c r="B100" s="374"/>
      <c r="C100" s="374"/>
      <c r="E100" s="408"/>
    </row>
    <row r="101" spans="1:9" ht="22.5" customHeight="1">
      <c r="A101" s="409"/>
      <c r="B101" s="374"/>
      <c r="C101" s="374"/>
      <c r="E101" s="408"/>
    </row>
    <row r="102" spans="1:9">
      <c r="A102" s="409"/>
      <c r="B102" s="409"/>
      <c r="C102" s="409"/>
      <c r="F102" s="383"/>
      <c r="G102" s="382"/>
      <c r="H102" s="215"/>
    </row>
    <row r="103" spans="1:9">
      <c r="A103" s="409"/>
      <c r="B103" s="409"/>
      <c r="C103" s="409"/>
      <c r="F103" s="383"/>
      <c r="G103" s="382"/>
      <c r="H103" s="215"/>
    </row>
    <row r="104" spans="1:9">
      <c r="D104" s="213"/>
      <c r="E104" s="403"/>
      <c r="F104" s="383"/>
      <c r="G104" s="382"/>
      <c r="H104" s="215"/>
    </row>
    <row r="105" spans="1:9">
      <c r="D105" s="213"/>
      <c r="E105" s="213"/>
      <c r="F105" s="383"/>
      <c r="G105" s="382"/>
      <c r="H105" s="215"/>
    </row>
    <row r="106" spans="1:9" ht="20.100000000000001" customHeight="1">
      <c r="C106" s="411"/>
      <c r="D106" s="403"/>
      <c r="E106" s="403"/>
      <c r="F106" s="383"/>
      <c r="G106" s="382"/>
      <c r="H106" s="374"/>
    </row>
    <row r="109" spans="1:9">
      <c r="B109" s="373"/>
      <c r="C109" s="373"/>
    </row>
    <row r="110" spans="1:9">
      <c r="A110" s="413"/>
      <c r="B110" s="373"/>
      <c r="C110" s="373"/>
    </row>
    <row r="114" spans="1:2">
      <c r="A114" s="412"/>
      <c r="B114" s="412"/>
    </row>
    <row r="201" spans="4:4" ht="18.2" customHeight="1">
      <c r="D201" s="376"/>
    </row>
    <row r="202" spans="4:4" ht="18.2" customHeight="1">
      <c r="D202" s="376"/>
    </row>
    <row r="203" spans="4:4" ht="18.2" customHeight="1">
      <c r="D203" s="376"/>
    </row>
    <row r="204" spans="4:4" ht="18.2" customHeight="1">
      <c r="D204" s="376"/>
    </row>
    <row r="205" spans="4:4" ht="18.2" customHeight="1">
      <c r="D205" s="376"/>
    </row>
    <row r="206" spans="4:4" ht="18.2" customHeight="1">
      <c r="D206" s="376"/>
    </row>
    <row r="207" spans="4:4" ht="18.2" customHeight="1">
      <c r="D207" s="376"/>
    </row>
    <row r="208" spans="4:4" ht="18.2" customHeight="1">
      <c r="D208" s="376"/>
    </row>
    <row r="209" spans="4:4" ht="18.2" customHeight="1">
      <c r="D209" s="376"/>
    </row>
    <row r="210" spans="4:4" ht="18.2" customHeight="1">
      <c r="D210" s="376"/>
    </row>
    <row r="211" spans="4:4" ht="18.2" customHeight="1">
      <c r="D211" s="376"/>
    </row>
    <row r="212" spans="4:4" ht="18.2" customHeight="1">
      <c r="D212" s="376"/>
    </row>
    <row r="213" spans="4:4" ht="18.2" customHeight="1">
      <c r="D213" s="376"/>
    </row>
    <row r="214" spans="4:4" ht="18.2" customHeight="1">
      <c r="D214" s="376"/>
    </row>
    <row r="215" spans="4:4" ht="18.2" customHeight="1">
      <c r="D215" s="376"/>
    </row>
    <row r="216" spans="4:4" ht="18.2" customHeight="1">
      <c r="D216" s="376"/>
    </row>
    <row r="217" spans="4:4" ht="18.2" customHeight="1">
      <c r="D217" s="376"/>
    </row>
    <row r="218" spans="4:4" ht="18.2" customHeight="1">
      <c r="D218" s="376"/>
    </row>
    <row r="219" spans="4:4" ht="18.2" customHeight="1">
      <c r="D219" s="376"/>
    </row>
    <row r="220" spans="4:4" ht="18.2" customHeight="1">
      <c r="D220" s="376"/>
    </row>
    <row r="221" spans="4:4" ht="18.2" customHeight="1">
      <c r="D221" s="376"/>
    </row>
    <row r="222" spans="4:4" ht="18.2" customHeight="1">
      <c r="D222" s="376"/>
    </row>
    <row r="223" spans="4:4" ht="18.2" customHeight="1">
      <c r="D223" s="376"/>
    </row>
    <row r="224" spans="4:4" ht="18.2" customHeight="1">
      <c r="D224" s="376"/>
    </row>
    <row r="225" spans="4:4" ht="18.2" customHeight="1">
      <c r="D225" s="376"/>
    </row>
    <row r="226" spans="4:4" ht="18.2" customHeight="1">
      <c r="D226" s="376"/>
    </row>
    <row r="227" spans="4:4" ht="18.2" customHeight="1">
      <c r="D227" s="376"/>
    </row>
    <row r="228" spans="4:4" ht="18.2" customHeight="1">
      <c r="D228" s="376"/>
    </row>
    <row r="229" spans="4:4" ht="18.2" customHeight="1">
      <c r="D229" s="376"/>
    </row>
    <row r="230" spans="4:4" ht="18.2" customHeight="1">
      <c r="D230" s="376"/>
    </row>
    <row r="231" spans="4:4" ht="18.2" customHeight="1">
      <c r="D231" s="376"/>
    </row>
    <row r="232" spans="4:4" ht="18.2" customHeight="1">
      <c r="D232" s="376"/>
    </row>
    <row r="233" spans="4:4" ht="18.2" customHeight="1">
      <c r="D233" s="376"/>
    </row>
    <row r="234" spans="4:4" ht="18.2" customHeight="1">
      <c r="D234" s="376"/>
    </row>
    <row r="235" spans="4:4" ht="18.2" customHeight="1">
      <c r="D235" s="376"/>
    </row>
    <row r="236" spans="4:4" ht="18.2" customHeight="1">
      <c r="D236" s="376"/>
    </row>
    <row r="237" spans="4:4" ht="18.2" customHeight="1">
      <c r="D237" s="376"/>
    </row>
    <row r="238" spans="4:4" ht="18.2" customHeight="1">
      <c r="D238" s="376"/>
    </row>
    <row r="239" spans="4:4" ht="18.2" customHeight="1">
      <c r="D239" s="376"/>
    </row>
    <row r="240" spans="4:4" ht="18.2" customHeight="1">
      <c r="D240" s="376"/>
    </row>
    <row r="241" spans="4:4" ht="18.2" customHeight="1">
      <c r="D241" s="376"/>
    </row>
    <row r="330" spans="1:8">
      <c r="F330" s="383"/>
      <c r="H330" s="414"/>
    </row>
    <row r="332" spans="1:8">
      <c r="A332" s="373"/>
      <c r="B332" s="373"/>
      <c r="C332" s="373"/>
    </row>
    <row r="333" spans="1:8">
      <c r="A333" s="373"/>
      <c r="B333" s="373"/>
      <c r="C333" s="373"/>
    </row>
    <row r="334" spans="1:8">
      <c r="D334" s="403"/>
    </row>
    <row r="335" spans="1:8">
      <c r="D335" s="403"/>
    </row>
    <row r="336" spans="1:8">
      <c r="D336" s="403"/>
    </row>
  </sheetData>
  <customSheetViews>
    <customSheetView guid="{B8D9EF33-186A-4B50-AB35-4A7A5372E63E}" scale="40" fitToPage="1" topLeftCell="A64">
      <selection activeCell="C85" sqref="C85:E85"/>
      <pageMargins left="0" right="0" top="0.25" bottom="0.5" header="0" footer="0.3"/>
      <printOptions horizontalCentered="1"/>
      <pageSetup paperSize="5" scale="43" orientation="portrait" r:id="rId1"/>
      <headerFooter>
        <oddHeader>&amp;R&amp;"Arial,Bold"&amp;16Exhibit 'A'</oddHeader>
        <oddFooter>&amp;L&amp;D&amp;C&amp;Z&amp;F</oddFooter>
      </headerFooter>
    </customSheetView>
    <customSheetView guid="{C0E81CA5-1E53-4DD2-94F0-DB2CE09F7672}" scale="70" showPageBreaks="1" fitToPage="1" printArea="1" topLeftCell="C1">
      <selection activeCell="F15" sqref="F15:H16"/>
      <pageMargins left="0" right="0" top="0.25" bottom="0.5" header="0" footer="0.3"/>
      <printOptions horizontalCentered="1"/>
      <pageSetup paperSize="5" scale="43" orientation="portrait" r:id="rId2"/>
      <headerFooter>
        <oddHeader>&amp;R&amp;"Arial,Bold"&amp;16Exhibit 'A'</oddHeader>
        <oddFooter>&amp;L&amp;D&amp;C&amp;Z&amp;F</oddFooter>
      </headerFooter>
    </customSheetView>
  </customSheetViews>
  <mergeCells count="13">
    <mergeCell ref="I71:J71"/>
    <mergeCell ref="I66:J66"/>
    <mergeCell ref="C84:E84"/>
    <mergeCell ref="C85:E85"/>
    <mergeCell ref="I72:J72"/>
    <mergeCell ref="F69:F70"/>
    <mergeCell ref="H69:H70"/>
    <mergeCell ref="C86:E86"/>
    <mergeCell ref="C87:E87"/>
    <mergeCell ref="A5:H5"/>
    <mergeCell ref="A6:H6"/>
    <mergeCell ref="F14:H14"/>
    <mergeCell ref="F16:G16"/>
  </mergeCells>
  <phoneticPr fontId="13" type="noConversion"/>
  <conditionalFormatting sqref="I72">
    <cfRule type="cellIs" dxfId="61" priority="2" operator="greaterThan">
      <formula>0.16</formula>
    </cfRule>
  </conditionalFormatting>
  <conditionalFormatting sqref="H74">
    <cfRule type="cellIs" dxfId="60" priority="1" operator="greaterThan">
      <formula>0.16</formula>
    </cfRule>
  </conditionalFormatting>
  <dataValidations count="1">
    <dataValidation type="list" allowBlank="1" showInputMessage="1" showErrorMessage="1" sqref="H16">
      <formula1>$J$16:$J$17</formula1>
    </dataValidation>
  </dataValidations>
  <printOptions horizontalCentered="1"/>
  <pageMargins left="0" right="0" top="0.25" bottom="0.5" header="0" footer="0.3"/>
  <pageSetup paperSize="5" scale="38" orientation="portrait" r:id="rId3"/>
  <headerFooter>
    <oddHeader>&amp;R&amp;"Arial,Bold"&amp;16Exhibit 'A'</oddHeader>
    <oddFooter>&amp;LRevised March 2017</oddFooter>
  </headerFooter>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2:BM84"/>
  <sheetViews>
    <sheetView zoomScale="80" zoomScaleNormal="80" zoomScaleSheetLayoutView="30" zoomScalePageLayoutView="10" workbookViewId="0"/>
  </sheetViews>
  <sheetFormatPr defaultRowHeight="12.75"/>
  <cols>
    <col min="1" max="1" width="23.33203125" style="504" customWidth="1"/>
    <col min="2" max="6" width="12.44140625" style="504" customWidth="1"/>
    <col min="7" max="7" width="20.33203125" style="504" customWidth="1"/>
    <col min="8" max="8" width="2.21875" style="504" customWidth="1"/>
    <col min="9" max="9" width="30.88671875" style="504" customWidth="1"/>
    <col min="10" max="10" width="8.88671875" style="504" customWidth="1"/>
    <col min="11" max="11" width="15.77734375" style="504" customWidth="1"/>
    <col min="12" max="12" width="4.77734375" style="504" customWidth="1"/>
    <col min="13" max="13" width="15.77734375" style="504" customWidth="1"/>
    <col min="14" max="14" width="4.77734375" style="504" customWidth="1"/>
    <col min="15" max="15" width="15.77734375" style="504" customWidth="1"/>
    <col min="16" max="16" width="4.77734375" style="504" customWidth="1"/>
    <col min="17" max="17" width="15.77734375" style="504" customWidth="1"/>
    <col min="18" max="18" width="29.77734375" style="504" bestFit="1" customWidth="1"/>
    <col min="19" max="19" width="8.88671875" style="504"/>
    <col min="20" max="20" width="15.77734375" style="504" customWidth="1"/>
    <col min="21" max="21" width="4.77734375" style="504" customWidth="1"/>
    <col min="22" max="22" width="15.77734375" style="504" customWidth="1"/>
    <col min="23" max="23" width="4.77734375" style="504" customWidth="1"/>
    <col min="24" max="24" width="15.77734375" style="504" customWidth="1"/>
    <col min="25" max="25" width="4.77734375" style="504" customWidth="1"/>
    <col min="26" max="26" width="15.77734375" style="504" customWidth="1"/>
    <col min="27" max="27" width="33.88671875" style="504" bestFit="1" customWidth="1"/>
    <col min="28" max="28" width="9.5546875" style="504" customWidth="1"/>
    <col min="29" max="29" width="8.88671875" style="504"/>
    <col min="30" max="30" width="15.77734375" style="504" customWidth="1"/>
    <col min="31" max="32" width="8.88671875" style="504"/>
    <col min="33" max="33" width="15.77734375" style="504" customWidth="1"/>
    <col min="34" max="34" width="8.88671875" style="504"/>
    <col min="35" max="35" width="44.5546875" style="504" bestFit="1" customWidth="1"/>
    <col min="36" max="42" width="8.88671875" style="504"/>
    <col min="43" max="43" width="12" style="504" customWidth="1"/>
    <col min="44" max="52" width="8.88671875" style="504"/>
    <col min="53" max="53" width="9.33203125" style="504" customWidth="1"/>
    <col min="54" max="236" width="8.88671875" style="504"/>
    <col min="237" max="237" width="10.21875" style="504" customWidth="1"/>
    <col min="238" max="238" width="9.109375" style="504" customWidth="1"/>
    <col min="239" max="239" width="10.44140625" style="504" customWidth="1"/>
    <col min="240" max="240" width="10.88671875" style="504" customWidth="1"/>
    <col min="241" max="241" width="10.44140625" style="504" customWidth="1"/>
    <col min="242" max="242" width="10.109375" style="504" customWidth="1"/>
    <col min="243" max="243" width="11.77734375" style="504" customWidth="1"/>
    <col min="244" max="492" width="8.88671875" style="504"/>
    <col min="493" max="493" width="10.21875" style="504" customWidth="1"/>
    <col min="494" max="494" width="9.109375" style="504" customWidth="1"/>
    <col min="495" max="495" width="10.44140625" style="504" customWidth="1"/>
    <col min="496" max="496" width="10.88671875" style="504" customWidth="1"/>
    <col min="497" max="497" width="10.44140625" style="504" customWidth="1"/>
    <col min="498" max="498" width="10.109375" style="504" customWidth="1"/>
    <col min="499" max="499" width="11.77734375" style="504" customWidth="1"/>
    <col min="500" max="748" width="8.88671875" style="504"/>
    <col min="749" max="749" width="10.21875" style="504" customWidth="1"/>
    <col min="750" max="750" width="9.109375" style="504" customWidth="1"/>
    <col min="751" max="751" width="10.44140625" style="504" customWidth="1"/>
    <col min="752" max="752" width="10.88671875" style="504" customWidth="1"/>
    <col min="753" max="753" width="10.44140625" style="504" customWidth="1"/>
    <col min="754" max="754" width="10.109375" style="504" customWidth="1"/>
    <col min="755" max="755" width="11.77734375" style="504" customWidth="1"/>
    <col min="756" max="1004" width="8.88671875" style="504"/>
    <col min="1005" max="1005" width="10.21875" style="504" customWidth="1"/>
    <col min="1006" max="1006" width="9.109375" style="504" customWidth="1"/>
    <col min="1007" max="1007" width="10.44140625" style="504" customWidth="1"/>
    <col min="1008" max="1008" width="10.88671875" style="504" customWidth="1"/>
    <col min="1009" max="1009" width="10.44140625" style="504" customWidth="1"/>
    <col min="1010" max="1010" width="10.109375" style="504" customWidth="1"/>
    <col min="1011" max="1011" width="11.77734375" style="504" customWidth="1"/>
    <col min="1012" max="1260" width="8.88671875" style="504"/>
    <col min="1261" max="1261" width="10.21875" style="504" customWidth="1"/>
    <col min="1262" max="1262" width="9.109375" style="504" customWidth="1"/>
    <col min="1263" max="1263" width="10.44140625" style="504" customWidth="1"/>
    <col min="1264" max="1264" width="10.88671875" style="504" customWidth="1"/>
    <col min="1265" max="1265" width="10.44140625" style="504" customWidth="1"/>
    <col min="1266" max="1266" width="10.109375" style="504" customWidth="1"/>
    <col min="1267" max="1267" width="11.77734375" style="504" customWidth="1"/>
    <col min="1268" max="1516" width="8.88671875" style="504"/>
    <col min="1517" max="1517" width="10.21875" style="504" customWidth="1"/>
    <col min="1518" max="1518" width="9.109375" style="504" customWidth="1"/>
    <col min="1519" max="1519" width="10.44140625" style="504" customWidth="1"/>
    <col min="1520" max="1520" width="10.88671875" style="504" customWidth="1"/>
    <col min="1521" max="1521" width="10.44140625" style="504" customWidth="1"/>
    <col min="1522" max="1522" width="10.109375" style="504" customWidth="1"/>
    <col min="1523" max="1523" width="11.77734375" style="504" customWidth="1"/>
    <col min="1524" max="1772" width="8.88671875" style="504"/>
    <col min="1773" max="1773" width="10.21875" style="504" customWidth="1"/>
    <col min="1774" max="1774" width="9.109375" style="504" customWidth="1"/>
    <col min="1775" max="1775" width="10.44140625" style="504" customWidth="1"/>
    <col min="1776" max="1776" width="10.88671875" style="504" customWidth="1"/>
    <col min="1777" max="1777" width="10.44140625" style="504" customWidth="1"/>
    <col min="1778" max="1778" width="10.109375" style="504" customWidth="1"/>
    <col min="1779" max="1779" width="11.77734375" style="504" customWidth="1"/>
    <col min="1780" max="2028" width="8.88671875" style="504"/>
    <col min="2029" max="2029" width="10.21875" style="504" customWidth="1"/>
    <col min="2030" max="2030" width="9.109375" style="504" customWidth="1"/>
    <col min="2031" max="2031" width="10.44140625" style="504" customWidth="1"/>
    <col min="2032" max="2032" width="10.88671875" style="504" customWidth="1"/>
    <col min="2033" max="2033" width="10.44140625" style="504" customWidth="1"/>
    <col min="2034" max="2034" width="10.109375" style="504" customWidth="1"/>
    <col min="2035" max="2035" width="11.77734375" style="504" customWidth="1"/>
    <col min="2036" max="2284" width="8.88671875" style="504"/>
    <col min="2285" max="2285" width="10.21875" style="504" customWidth="1"/>
    <col min="2286" max="2286" width="9.109375" style="504" customWidth="1"/>
    <col min="2287" max="2287" width="10.44140625" style="504" customWidth="1"/>
    <col min="2288" max="2288" width="10.88671875" style="504" customWidth="1"/>
    <col min="2289" max="2289" width="10.44140625" style="504" customWidth="1"/>
    <col min="2290" max="2290" width="10.109375" style="504" customWidth="1"/>
    <col min="2291" max="2291" width="11.77734375" style="504" customWidth="1"/>
    <col min="2292" max="2540" width="8.88671875" style="504"/>
    <col min="2541" max="2541" width="10.21875" style="504" customWidth="1"/>
    <col min="2542" max="2542" width="9.109375" style="504" customWidth="1"/>
    <col min="2543" max="2543" width="10.44140625" style="504" customWidth="1"/>
    <col min="2544" max="2544" width="10.88671875" style="504" customWidth="1"/>
    <col min="2545" max="2545" width="10.44140625" style="504" customWidth="1"/>
    <col min="2546" max="2546" width="10.109375" style="504" customWidth="1"/>
    <col min="2547" max="2547" width="11.77734375" style="504" customWidth="1"/>
    <col min="2548" max="2796" width="8.88671875" style="504"/>
    <col min="2797" max="2797" width="10.21875" style="504" customWidth="1"/>
    <col min="2798" max="2798" width="9.109375" style="504" customWidth="1"/>
    <col min="2799" max="2799" width="10.44140625" style="504" customWidth="1"/>
    <col min="2800" max="2800" width="10.88671875" style="504" customWidth="1"/>
    <col min="2801" max="2801" width="10.44140625" style="504" customWidth="1"/>
    <col min="2802" max="2802" width="10.109375" style="504" customWidth="1"/>
    <col min="2803" max="2803" width="11.77734375" style="504" customWidth="1"/>
    <col min="2804" max="3052" width="8.88671875" style="504"/>
    <col min="3053" max="3053" width="10.21875" style="504" customWidth="1"/>
    <col min="3054" max="3054" width="9.109375" style="504" customWidth="1"/>
    <col min="3055" max="3055" width="10.44140625" style="504" customWidth="1"/>
    <col min="3056" max="3056" width="10.88671875" style="504" customWidth="1"/>
    <col min="3057" max="3057" width="10.44140625" style="504" customWidth="1"/>
    <col min="3058" max="3058" width="10.109375" style="504" customWidth="1"/>
    <col min="3059" max="3059" width="11.77734375" style="504" customWidth="1"/>
    <col min="3060" max="3308" width="8.88671875" style="504"/>
    <col min="3309" max="3309" width="10.21875" style="504" customWidth="1"/>
    <col min="3310" max="3310" width="9.109375" style="504" customWidth="1"/>
    <col min="3311" max="3311" width="10.44140625" style="504" customWidth="1"/>
    <col min="3312" max="3312" width="10.88671875" style="504" customWidth="1"/>
    <col min="3313" max="3313" width="10.44140625" style="504" customWidth="1"/>
    <col min="3314" max="3314" width="10.109375" style="504" customWidth="1"/>
    <col min="3315" max="3315" width="11.77734375" style="504" customWidth="1"/>
    <col min="3316" max="3564" width="8.88671875" style="504"/>
    <col min="3565" max="3565" width="10.21875" style="504" customWidth="1"/>
    <col min="3566" max="3566" width="9.109375" style="504" customWidth="1"/>
    <col min="3567" max="3567" width="10.44140625" style="504" customWidth="1"/>
    <col min="3568" max="3568" width="10.88671875" style="504" customWidth="1"/>
    <col min="3569" max="3569" width="10.44140625" style="504" customWidth="1"/>
    <col min="3570" max="3570" width="10.109375" style="504" customWidth="1"/>
    <col min="3571" max="3571" width="11.77734375" style="504" customWidth="1"/>
    <col min="3572" max="3820" width="8.88671875" style="504"/>
    <col min="3821" max="3821" width="10.21875" style="504" customWidth="1"/>
    <col min="3822" max="3822" width="9.109375" style="504" customWidth="1"/>
    <col min="3823" max="3823" width="10.44140625" style="504" customWidth="1"/>
    <col min="3824" max="3824" width="10.88671875" style="504" customWidth="1"/>
    <col min="3825" max="3825" width="10.44140625" style="504" customWidth="1"/>
    <col min="3826" max="3826" width="10.109375" style="504" customWidth="1"/>
    <col min="3827" max="3827" width="11.77734375" style="504" customWidth="1"/>
    <col min="3828" max="4076" width="8.88671875" style="504"/>
    <col min="4077" max="4077" width="10.21875" style="504" customWidth="1"/>
    <col min="4078" max="4078" width="9.109375" style="504" customWidth="1"/>
    <col min="4079" max="4079" width="10.44140625" style="504" customWidth="1"/>
    <col min="4080" max="4080" width="10.88671875" style="504" customWidth="1"/>
    <col min="4081" max="4081" width="10.44140625" style="504" customWidth="1"/>
    <col min="4082" max="4082" width="10.109375" style="504" customWidth="1"/>
    <col min="4083" max="4083" width="11.77734375" style="504" customWidth="1"/>
    <col min="4084" max="4332" width="8.88671875" style="504"/>
    <col min="4333" max="4333" width="10.21875" style="504" customWidth="1"/>
    <col min="4334" max="4334" width="9.109375" style="504" customWidth="1"/>
    <col min="4335" max="4335" width="10.44140625" style="504" customWidth="1"/>
    <col min="4336" max="4336" width="10.88671875" style="504" customWidth="1"/>
    <col min="4337" max="4337" width="10.44140625" style="504" customWidth="1"/>
    <col min="4338" max="4338" width="10.109375" style="504" customWidth="1"/>
    <col min="4339" max="4339" width="11.77734375" style="504" customWidth="1"/>
    <col min="4340" max="4588" width="8.88671875" style="504"/>
    <col min="4589" max="4589" width="10.21875" style="504" customWidth="1"/>
    <col min="4590" max="4590" width="9.109375" style="504" customWidth="1"/>
    <col min="4591" max="4591" width="10.44140625" style="504" customWidth="1"/>
    <col min="4592" max="4592" width="10.88671875" style="504" customWidth="1"/>
    <col min="4593" max="4593" width="10.44140625" style="504" customWidth="1"/>
    <col min="4594" max="4594" width="10.109375" style="504" customWidth="1"/>
    <col min="4595" max="4595" width="11.77734375" style="504" customWidth="1"/>
    <col min="4596" max="4844" width="8.88671875" style="504"/>
    <col min="4845" max="4845" width="10.21875" style="504" customWidth="1"/>
    <col min="4846" max="4846" width="9.109375" style="504" customWidth="1"/>
    <col min="4847" max="4847" width="10.44140625" style="504" customWidth="1"/>
    <col min="4848" max="4848" width="10.88671875" style="504" customWidth="1"/>
    <col min="4849" max="4849" width="10.44140625" style="504" customWidth="1"/>
    <col min="4850" max="4850" width="10.109375" style="504" customWidth="1"/>
    <col min="4851" max="4851" width="11.77734375" style="504" customWidth="1"/>
    <col min="4852" max="5100" width="8.88671875" style="504"/>
    <col min="5101" max="5101" width="10.21875" style="504" customWidth="1"/>
    <col min="5102" max="5102" width="9.109375" style="504" customWidth="1"/>
    <col min="5103" max="5103" width="10.44140625" style="504" customWidth="1"/>
    <col min="5104" max="5104" width="10.88671875" style="504" customWidth="1"/>
    <col min="5105" max="5105" width="10.44140625" style="504" customWidth="1"/>
    <col min="5106" max="5106" width="10.109375" style="504" customWidth="1"/>
    <col min="5107" max="5107" width="11.77734375" style="504" customWidth="1"/>
    <col min="5108" max="5356" width="8.88671875" style="504"/>
    <col min="5357" max="5357" width="10.21875" style="504" customWidth="1"/>
    <col min="5358" max="5358" width="9.109375" style="504" customWidth="1"/>
    <col min="5359" max="5359" width="10.44140625" style="504" customWidth="1"/>
    <col min="5360" max="5360" width="10.88671875" style="504" customWidth="1"/>
    <col min="5361" max="5361" width="10.44140625" style="504" customWidth="1"/>
    <col min="5362" max="5362" width="10.109375" style="504" customWidth="1"/>
    <col min="5363" max="5363" width="11.77734375" style="504" customWidth="1"/>
    <col min="5364" max="5612" width="8.88671875" style="504"/>
    <col min="5613" max="5613" width="10.21875" style="504" customWidth="1"/>
    <col min="5614" max="5614" width="9.109375" style="504" customWidth="1"/>
    <col min="5615" max="5615" width="10.44140625" style="504" customWidth="1"/>
    <col min="5616" max="5616" width="10.88671875" style="504" customWidth="1"/>
    <col min="5617" max="5617" width="10.44140625" style="504" customWidth="1"/>
    <col min="5618" max="5618" width="10.109375" style="504" customWidth="1"/>
    <col min="5619" max="5619" width="11.77734375" style="504" customWidth="1"/>
    <col min="5620" max="5868" width="8.88671875" style="504"/>
    <col min="5869" max="5869" width="10.21875" style="504" customWidth="1"/>
    <col min="5870" max="5870" width="9.109375" style="504" customWidth="1"/>
    <col min="5871" max="5871" width="10.44140625" style="504" customWidth="1"/>
    <col min="5872" max="5872" width="10.88671875" style="504" customWidth="1"/>
    <col min="5873" max="5873" width="10.44140625" style="504" customWidth="1"/>
    <col min="5874" max="5874" width="10.109375" style="504" customWidth="1"/>
    <col min="5875" max="5875" width="11.77734375" style="504" customWidth="1"/>
    <col min="5876" max="6124" width="8.88671875" style="504"/>
    <col min="6125" max="6125" width="10.21875" style="504" customWidth="1"/>
    <col min="6126" max="6126" width="9.109375" style="504" customWidth="1"/>
    <col min="6127" max="6127" width="10.44140625" style="504" customWidth="1"/>
    <col min="6128" max="6128" width="10.88671875" style="504" customWidth="1"/>
    <col min="6129" max="6129" width="10.44140625" style="504" customWidth="1"/>
    <col min="6130" max="6130" width="10.109375" style="504" customWidth="1"/>
    <col min="6131" max="6131" width="11.77734375" style="504" customWidth="1"/>
    <col min="6132" max="6380" width="8.88671875" style="504"/>
    <col min="6381" max="6381" width="10.21875" style="504" customWidth="1"/>
    <col min="6382" max="6382" width="9.109375" style="504" customWidth="1"/>
    <col min="6383" max="6383" width="10.44140625" style="504" customWidth="1"/>
    <col min="6384" max="6384" width="10.88671875" style="504" customWidth="1"/>
    <col min="6385" max="6385" width="10.44140625" style="504" customWidth="1"/>
    <col min="6386" max="6386" width="10.109375" style="504" customWidth="1"/>
    <col min="6387" max="6387" width="11.77734375" style="504" customWidth="1"/>
    <col min="6388" max="6636" width="8.88671875" style="504"/>
    <col min="6637" max="6637" width="10.21875" style="504" customWidth="1"/>
    <col min="6638" max="6638" width="9.109375" style="504" customWidth="1"/>
    <col min="6639" max="6639" width="10.44140625" style="504" customWidth="1"/>
    <col min="6640" max="6640" width="10.88671875" style="504" customWidth="1"/>
    <col min="6641" max="6641" width="10.44140625" style="504" customWidth="1"/>
    <col min="6642" max="6642" width="10.109375" style="504" customWidth="1"/>
    <col min="6643" max="6643" width="11.77734375" style="504" customWidth="1"/>
    <col min="6644" max="6892" width="8.88671875" style="504"/>
    <col min="6893" max="6893" width="10.21875" style="504" customWidth="1"/>
    <col min="6894" max="6894" width="9.109375" style="504" customWidth="1"/>
    <col min="6895" max="6895" width="10.44140625" style="504" customWidth="1"/>
    <col min="6896" max="6896" width="10.88671875" style="504" customWidth="1"/>
    <col min="6897" max="6897" width="10.44140625" style="504" customWidth="1"/>
    <col min="6898" max="6898" width="10.109375" style="504" customWidth="1"/>
    <col min="6899" max="6899" width="11.77734375" style="504" customWidth="1"/>
    <col min="6900" max="7148" width="8.88671875" style="504"/>
    <col min="7149" max="7149" width="10.21875" style="504" customWidth="1"/>
    <col min="7150" max="7150" width="9.109375" style="504" customWidth="1"/>
    <col min="7151" max="7151" width="10.44140625" style="504" customWidth="1"/>
    <col min="7152" max="7152" width="10.88671875" style="504" customWidth="1"/>
    <col min="7153" max="7153" width="10.44140625" style="504" customWidth="1"/>
    <col min="7154" max="7154" width="10.109375" style="504" customWidth="1"/>
    <col min="7155" max="7155" width="11.77734375" style="504" customWidth="1"/>
    <col min="7156" max="7404" width="8.88671875" style="504"/>
    <col min="7405" max="7405" width="10.21875" style="504" customWidth="1"/>
    <col min="7406" max="7406" width="9.109375" style="504" customWidth="1"/>
    <col min="7407" max="7407" width="10.44140625" style="504" customWidth="1"/>
    <col min="7408" max="7408" width="10.88671875" style="504" customWidth="1"/>
    <col min="7409" max="7409" width="10.44140625" style="504" customWidth="1"/>
    <col min="7410" max="7410" width="10.109375" style="504" customWidth="1"/>
    <col min="7411" max="7411" width="11.77734375" style="504" customWidth="1"/>
    <col min="7412" max="7660" width="8.88671875" style="504"/>
    <col min="7661" max="7661" width="10.21875" style="504" customWidth="1"/>
    <col min="7662" max="7662" width="9.109375" style="504" customWidth="1"/>
    <col min="7663" max="7663" width="10.44140625" style="504" customWidth="1"/>
    <col min="7664" max="7664" width="10.88671875" style="504" customWidth="1"/>
    <col min="7665" max="7665" width="10.44140625" style="504" customWidth="1"/>
    <col min="7666" max="7666" width="10.109375" style="504" customWidth="1"/>
    <col min="7667" max="7667" width="11.77734375" style="504" customWidth="1"/>
    <col min="7668" max="7916" width="8.88671875" style="504"/>
    <col min="7917" max="7917" width="10.21875" style="504" customWidth="1"/>
    <col min="7918" max="7918" width="9.109375" style="504" customWidth="1"/>
    <col min="7919" max="7919" width="10.44140625" style="504" customWidth="1"/>
    <col min="7920" max="7920" width="10.88671875" style="504" customWidth="1"/>
    <col min="7921" max="7921" width="10.44140625" style="504" customWidth="1"/>
    <col min="7922" max="7922" width="10.109375" style="504" customWidth="1"/>
    <col min="7923" max="7923" width="11.77734375" style="504" customWidth="1"/>
    <col min="7924" max="8172" width="8.88671875" style="504"/>
    <col min="8173" max="8173" width="10.21875" style="504" customWidth="1"/>
    <col min="8174" max="8174" width="9.109375" style="504" customWidth="1"/>
    <col min="8175" max="8175" width="10.44140625" style="504" customWidth="1"/>
    <col min="8176" max="8176" width="10.88671875" style="504" customWidth="1"/>
    <col min="8177" max="8177" width="10.44140625" style="504" customWidth="1"/>
    <col min="8178" max="8178" width="10.109375" style="504" customWidth="1"/>
    <col min="8179" max="8179" width="11.77734375" style="504" customWidth="1"/>
    <col min="8180" max="8428" width="8.88671875" style="504"/>
    <col min="8429" max="8429" width="10.21875" style="504" customWidth="1"/>
    <col min="8430" max="8430" width="9.109375" style="504" customWidth="1"/>
    <col min="8431" max="8431" width="10.44140625" style="504" customWidth="1"/>
    <col min="8432" max="8432" width="10.88671875" style="504" customWidth="1"/>
    <col min="8433" max="8433" width="10.44140625" style="504" customWidth="1"/>
    <col min="8434" max="8434" width="10.109375" style="504" customWidth="1"/>
    <col min="8435" max="8435" width="11.77734375" style="504" customWidth="1"/>
    <col min="8436" max="8684" width="8.88671875" style="504"/>
    <col min="8685" max="8685" width="10.21875" style="504" customWidth="1"/>
    <col min="8686" max="8686" width="9.109375" style="504" customWidth="1"/>
    <col min="8687" max="8687" width="10.44140625" style="504" customWidth="1"/>
    <col min="8688" max="8688" width="10.88671875" style="504" customWidth="1"/>
    <col min="8689" max="8689" width="10.44140625" style="504" customWidth="1"/>
    <col min="8690" max="8690" width="10.109375" style="504" customWidth="1"/>
    <col min="8691" max="8691" width="11.77734375" style="504" customWidth="1"/>
    <col min="8692" max="8940" width="8.88671875" style="504"/>
    <col min="8941" max="8941" width="10.21875" style="504" customWidth="1"/>
    <col min="8942" max="8942" width="9.109375" style="504" customWidth="1"/>
    <col min="8943" max="8943" width="10.44140625" style="504" customWidth="1"/>
    <col min="8944" max="8944" width="10.88671875" style="504" customWidth="1"/>
    <col min="8945" max="8945" width="10.44140625" style="504" customWidth="1"/>
    <col min="8946" max="8946" width="10.109375" style="504" customWidth="1"/>
    <col min="8947" max="8947" width="11.77734375" style="504" customWidth="1"/>
    <col min="8948" max="9196" width="8.88671875" style="504"/>
    <col min="9197" max="9197" width="10.21875" style="504" customWidth="1"/>
    <col min="9198" max="9198" width="9.109375" style="504" customWidth="1"/>
    <col min="9199" max="9199" width="10.44140625" style="504" customWidth="1"/>
    <col min="9200" max="9200" width="10.88671875" style="504" customWidth="1"/>
    <col min="9201" max="9201" width="10.44140625" style="504" customWidth="1"/>
    <col min="9202" max="9202" width="10.109375" style="504" customWidth="1"/>
    <col min="9203" max="9203" width="11.77734375" style="504" customWidth="1"/>
    <col min="9204" max="9452" width="8.88671875" style="504"/>
    <col min="9453" max="9453" width="10.21875" style="504" customWidth="1"/>
    <col min="9454" max="9454" width="9.109375" style="504" customWidth="1"/>
    <col min="9455" max="9455" width="10.44140625" style="504" customWidth="1"/>
    <col min="9456" max="9456" width="10.88671875" style="504" customWidth="1"/>
    <col min="9457" max="9457" width="10.44140625" style="504" customWidth="1"/>
    <col min="9458" max="9458" width="10.109375" style="504" customWidth="1"/>
    <col min="9459" max="9459" width="11.77734375" style="504" customWidth="1"/>
    <col min="9460" max="9708" width="8.88671875" style="504"/>
    <col min="9709" max="9709" width="10.21875" style="504" customWidth="1"/>
    <col min="9710" max="9710" width="9.109375" style="504" customWidth="1"/>
    <col min="9711" max="9711" width="10.44140625" style="504" customWidth="1"/>
    <col min="9712" max="9712" width="10.88671875" style="504" customWidth="1"/>
    <col min="9713" max="9713" width="10.44140625" style="504" customWidth="1"/>
    <col min="9714" max="9714" width="10.109375" style="504" customWidth="1"/>
    <col min="9715" max="9715" width="11.77734375" style="504" customWidth="1"/>
    <col min="9716" max="9964" width="8.88671875" style="504"/>
    <col min="9965" max="9965" width="10.21875" style="504" customWidth="1"/>
    <col min="9966" max="9966" width="9.109375" style="504" customWidth="1"/>
    <col min="9967" max="9967" width="10.44140625" style="504" customWidth="1"/>
    <col min="9968" max="9968" width="10.88671875" style="504" customWidth="1"/>
    <col min="9969" max="9969" width="10.44140625" style="504" customWidth="1"/>
    <col min="9970" max="9970" width="10.109375" style="504" customWidth="1"/>
    <col min="9971" max="9971" width="11.77734375" style="504" customWidth="1"/>
    <col min="9972" max="10220" width="8.88671875" style="504"/>
    <col min="10221" max="10221" width="10.21875" style="504" customWidth="1"/>
    <col min="10222" max="10222" width="9.109375" style="504" customWidth="1"/>
    <col min="10223" max="10223" width="10.44140625" style="504" customWidth="1"/>
    <col min="10224" max="10224" width="10.88671875" style="504" customWidth="1"/>
    <col min="10225" max="10225" width="10.44140625" style="504" customWidth="1"/>
    <col min="10226" max="10226" width="10.109375" style="504" customWidth="1"/>
    <col min="10227" max="10227" width="11.77734375" style="504" customWidth="1"/>
    <col min="10228" max="10476" width="8.88671875" style="504"/>
    <col min="10477" max="10477" width="10.21875" style="504" customWidth="1"/>
    <col min="10478" max="10478" width="9.109375" style="504" customWidth="1"/>
    <col min="10479" max="10479" width="10.44140625" style="504" customWidth="1"/>
    <col min="10480" max="10480" width="10.88671875" style="504" customWidth="1"/>
    <col min="10481" max="10481" width="10.44140625" style="504" customWidth="1"/>
    <col min="10482" max="10482" width="10.109375" style="504" customWidth="1"/>
    <col min="10483" max="10483" width="11.77734375" style="504" customWidth="1"/>
    <col min="10484" max="10732" width="8.88671875" style="504"/>
    <col min="10733" max="10733" width="10.21875" style="504" customWidth="1"/>
    <col min="10734" max="10734" width="9.109375" style="504" customWidth="1"/>
    <col min="10735" max="10735" width="10.44140625" style="504" customWidth="1"/>
    <col min="10736" max="10736" width="10.88671875" style="504" customWidth="1"/>
    <col min="10737" max="10737" width="10.44140625" style="504" customWidth="1"/>
    <col min="10738" max="10738" width="10.109375" style="504" customWidth="1"/>
    <col min="10739" max="10739" width="11.77734375" style="504" customWidth="1"/>
    <col min="10740" max="10988" width="8.88671875" style="504"/>
    <col min="10989" max="10989" width="10.21875" style="504" customWidth="1"/>
    <col min="10990" max="10990" width="9.109375" style="504" customWidth="1"/>
    <col min="10991" max="10991" width="10.44140625" style="504" customWidth="1"/>
    <col min="10992" max="10992" width="10.88671875" style="504" customWidth="1"/>
    <col min="10993" max="10993" width="10.44140625" style="504" customWidth="1"/>
    <col min="10994" max="10994" width="10.109375" style="504" customWidth="1"/>
    <col min="10995" max="10995" width="11.77734375" style="504" customWidth="1"/>
    <col min="10996" max="11244" width="8.88671875" style="504"/>
    <col min="11245" max="11245" width="10.21875" style="504" customWidth="1"/>
    <col min="11246" max="11246" width="9.109375" style="504" customWidth="1"/>
    <col min="11247" max="11247" width="10.44140625" style="504" customWidth="1"/>
    <col min="11248" max="11248" width="10.88671875" style="504" customWidth="1"/>
    <col min="11249" max="11249" width="10.44140625" style="504" customWidth="1"/>
    <col min="11250" max="11250" width="10.109375" style="504" customWidth="1"/>
    <col min="11251" max="11251" width="11.77734375" style="504" customWidth="1"/>
    <col min="11252" max="11500" width="8.88671875" style="504"/>
    <col min="11501" max="11501" width="10.21875" style="504" customWidth="1"/>
    <col min="11502" max="11502" width="9.109375" style="504" customWidth="1"/>
    <col min="11503" max="11503" width="10.44140625" style="504" customWidth="1"/>
    <col min="11504" max="11504" width="10.88671875" style="504" customWidth="1"/>
    <col min="11505" max="11505" width="10.44140625" style="504" customWidth="1"/>
    <col min="11506" max="11506" width="10.109375" style="504" customWidth="1"/>
    <col min="11507" max="11507" width="11.77734375" style="504" customWidth="1"/>
    <col min="11508" max="11756" width="8.88671875" style="504"/>
    <col min="11757" max="11757" width="10.21875" style="504" customWidth="1"/>
    <col min="11758" max="11758" width="9.109375" style="504" customWidth="1"/>
    <col min="11759" max="11759" width="10.44140625" style="504" customWidth="1"/>
    <col min="11760" max="11760" width="10.88671875" style="504" customWidth="1"/>
    <col min="11761" max="11761" width="10.44140625" style="504" customWidth="1"/>
    <col min="11762" max="11762" width="10.109375" style="504" customWidth="1"/>
    <col min="11763" max="11763" width="11.77734375" style="504" customWidth="1"/>
    <col min="11764" max="12012" width="8.88671875" style="504"/>
    <col min="12013" max="12013" width="10.21875" style="504" customWidth="1"/>
    <col min="12014" max="12014" width="9.109375" style="504" customWidth="1"/>
    <col min="12015" max="12015" width="10.44140625" style="504" customWidth="1"/>
    <col min="12016" max="12016" width="10.88671875" style="504" customWidth="1"/>
    <col min="12017" max="12017" width="10.44140625" style="504" customWidth="1"/>
    <col min="12018" max="12018" width="10.109375" style="504" customWidth="1"/>
    <col min="12019" max="12019" width="11.77734375" style="504" customWidth="1"/>
    <col min="12020" max="12268" width="8.88671875" style="504"/>
    <col min="12269" max="12269" width="10.21875" style="504" customWidth="1"/>
    <col min="12270" max="12270" width="9.109375" style="504" customWidth="1"/>
    <col min="12271" max="12271" width="10.44140625" style="504" customWidth="1"/>
    <col min="12272" max="12272" width="10.88671875" style="504" customWidth="1"/>
    <col min="12273" max="12273" width="10.44140625" style="504" customWidth="1"/>
    <col min="12274" max="12274" width="10.109375" style="504" customWidth="1"/>
    <col min="12275" max="12275" width="11.77734375" style="504" customWidth="1"/>
    <col min="12276" max="12524" width="8.88671875" style="504"/>
    <col min="12525" max="12525" width="10.21875" style="504" customWidth="1"/>
    <col min="12526" max="12526" width="9.109375" style="504" customWidth="1"/>
    <col min="12527" max="12527" width="10.44140625" style="504" customWidth="1"/>
    <col min="12528" max="12528" width="10.88671875" style="504" customWidth="1"/>
    <col min="12529" max="12529" width="10.44140625" style="504" customWidth="1"/>
    <col min="12530" max="12530" width="10.109375" style="504" customWidth="1"/>
    <col min="12531" max="12531" width="11.77734375" style="504" customWidth="1"/>
    <col min="12532" max="12780" width="8.88671875" style="504"/>
    <col min="12781" max="12781" width="10.21875" style="504" customWidth="1"/>
    <col min="12782" max="12782" width="9.109375" style="504" customWidth="1"/>
    <col min="12783" max="12783" width="10.44140625" style="504" customWidth="1"/>
    <col min="12784" max="12784" width="10.88671875" style="504" customWidth="1"/>
    <col min="12785" max="12785" width="10.44140625" style="504" customWidth="1"/>
    <col min="12786" max="12786" width="10.109375" style="504" customWidth="1"/>
    <col min="12787" max="12787" width="11.77734375" style="504" customWidth="1"/>
    <col min="12788" max="13036" width="8.88671875" style="504"/>
    <col min="13037" max="13037" width="10.21875" style="504" customWidth="1"/>
    <col min="13038" max="13038" width="9.109375" style="504" customWidth="1"/>
    <col min="13039" max="13039" width="10.44140625" style="504" customWidth="1"/>
    <col min="13040" max="13040" width="10.88671875" style="504" customWidth="1"/>
    <col min="13041" max="13041" width="10.44140625" style="504" customWidth="1"/>
    <col min="13042" max="13042" width="10.109375" style="504" customWidth="1"/>
    <col min="13043" max="13043" width="11.77734375" style="504" customWidth="1"/>
    <col min="13044" max="13292" width="8.88671875" style="504"/>
    <col min="13293" max="13293" width="10.21875" style="504" customWidth="1"/>
    <col min="13294" max="13294" width="9.109375" style="504" customWidth="1"/>
    <col min="13295" max="13295" width="10.44140625" style="504" customWidth="1"/>
    <col min="13296" max="13296" width="10.88671875" style="504" customWidth="1"/>
    <col min="13297" max="13297" width="10.44140625" style="504" customWidth="1"/>
    <col min="13298" max="13298" width="10.109375" style="504" customWidth="1"/>
    <col min="13299" max="13299" width="11.77734375" style="504" customWidth="1"/>
    <col min="13300" max="13548" width="8.88671875" style="504"/>
    <col min="13549" max="13549" width="10.21875" style="504" customWidth="1"/>
    <col min="13550" max="13550" width="9.109375" style="504" customWidth="1"/>
    <col min="13551" max="13551" width="10.44140625" style="504" customWidth="1"/>
    <col min="13552" max="13552" width="10.88671875" style="504" customWidth="1"/>
    <col min="13553" max="13553" width="10.44140625" style="504" customWidth="1"/>
    <col min="13554" max="13554" width="10.109375" style="504" customWidth="1"/>
    <col min="13555" max="13555" width="11.77734375" style="504" customWidth="1"/>
    <col min="13556" max="13804" width="8.88671875" style="504"/>
    <col min="13805" max="13805" width="10.21875" style="504" customWidth="1"/>
    <col min="13806" max="13806" width="9.109375" style="504" customWidth="1"/>
    <col min="13807" max="13807" width="10.44140625" style="504" customWidth="1"/>
    <col min="13808" max="13808" width="10.88671875" style="504" customWidth="1"/>
    <col min="13809" max="13809" width="10.44140625" style="504" customWidth="1"/>
    <col min="13810" max="13810" width="10.109375" style="504" customWidth="1"/>
    <col min="13811" max="13811" width="11.77734375" style="504" customWidth="1"/>
    <col min="13812" max="14060" width="8.88671875" style="504"/>
    <col min="14061" max="14061" width="10.21875" style="504" customWidth="1"/>
    <col min="14062" max="14062" width="9.109375" style="504" customWidth="1"/>
    <col min="14063" max="14063" width="10.44140625" style="504" customWidth="1"/>
    <col min="14064" max="14064" width="10.88671875" style="504" customWidth="1"/>
    <col min="14065" max="14065" width="10.44140625" style="504" customWidth="1"/>
    <col min="14066" max="14066" width="10.109375" style="504" customWidth="1"/>
    <col min="14067" max="14067" width="11.77734375" style="504" customWidth="1"/>
    <col min="14068" max="14316" width="8.88671875" style="504"/>
    <col min="14317" max="14317" width="10.21875" style="504" customWidth="1"/>
    <col min="14318" max="14318" width="9.109375" style="504" customWidth="1"/>
    <col min="14319" max="14319" width="10.44140625" style="504" customWidth="1"/>
    <col min="14320" max="14320" width="10.88671875" style="504" customWidth="1"/>
    <col min="14321" max="14321" width="10.44140625" style="504" customWidth="1"/>
    <col min="14322" max="14322" width="10.109375" style="504" customWidth="1"/>
    <col min="14323" max="14323" width="11.77734375" style="504" customWidth="1"/>
    <col min="14324" max="14572" width="8.88671875" style="504"/>
    <col min="14573" max="14573" width="10.21875" style="504" customWidth="1"/>
    <col min="14574" max="14574" width="9.109375" style="504" customWidth="1"/>
    <col min="14575" max="14575" width="10.44140625" style="504" customWidth="1"/>
    <col min="14576" max="14576" width="10.88671875" style="504" customWidth="1"/>
    <col min="14577" max="14577" width="10.44140625" style="504" customWidth="1"/>
    <col min="14578" max="14578" width="10.109375" style="504" customWidth="1"/>
    <col min="14579" max="14579" width="11.77734375" style="504" customWidth="1"/>
    <col min="14580" max="14828" width="8.88671875" style="504"/>
    <col min="14829" max="14829" width="10.21875" style="504" customWidth="1"/>
    <col min="14830" max="14830" width="9.109375" style="504" customWidth="1"/>
    <col min="14831" max="14831" width="10.44140625" style="504" customWidth="1"/>
    <col min="14832" max="14832" width="10.88671875" style="504" customWidth="1"/>
    <col min="14833" max="14833" width="10.44140625" style="504" customWidth="1"/>
    <col min="14834" max="14834" width="10.109375" style="504" customWidth="1"/>
    <col min="14835" max="14835" width="11.77734375" style="504" customWidth="1"/>
    <col min="14836" max="15084" width="8.88671875" style="504"/>
    <col min="15085" max="15085" width="10.21875" style="504" customWidth="1"/>
    <col min="15086" max="15086" width="9.109375" style="504" customWidth="1"/>
    <col min="15087" max="15087" width="10.44140625" style="504" customWidth="1"/>
    <col min="15088" max="15088" width="10.88671875" style="504" customWidth="1"/>
    <col min="15089" max="15089" width="10.44140625" style="504" customWidth="1"/>
    <col min="15090" max="15090" width="10.109375" style="504" customWidth="1"/>
    <col min="15091" max="15091" width="11.77734375" style="504" customWidth="1"/>
    <col min="15092" max="15340" width="8.88671875" style="504"/>
    <col min="15341" max="15341" width="10.21875" style="504" customWidth="1"/>
    <col min="15342" max="15342" width="9.109375" style="504" customWidth="1"/>
    <col min="15343" max="15343" width="10.44140625" style="504" customWidth="1"/>
    <col min="15344" max="15344" width="10.88671875" style="504" customWidth="1"/>
    <col min="15345" max="15345" width="10.44140625" style="504" customWidth="1"/>
    <col min="15346" max="15346" width="10.109375" style="504" customWidth="1"/>
    <col min="15347" max="15347" width="11.77734375" style="504" customWidth="1"/>
    <col min="15348" max="15596" width="8.88671875" style="504"/>
    <col min="15597" max="15597" width="10.21875" style="504" customWidth="1"/>
    <col min="15598" max="15598" width="9.109375" style="504" customWidth="1"/>
    <col min="15599" max="15599" width="10.44140625" style="504" customWidth="1"/>
    <col min="15600" max="15600" width="10.88671875" style="504" customWidth="1"/>
    <col min="15601" max="15601" width="10.44140625" style="504" customWidth="1"/>
    <col min="15602" max="15602" width="10.109375" style="504" customWidth="1"/>
    <col min="15603" max="15603" width="11.77734375" style="504" customWidth="1"/>
    <col min="15604" max="15852" width="8.88671875" style="504"/>
    <col min="15853" max="15853" width="10.21875" style="504" customWidth="1"/>
    <col min="15854" max="15854" width="9.109375" style="504" customWidth="1"/>
    <col min="15855" max="15855" width="10.44140625" style="504" customWidth="1"/>
    <col min="15856" max="15856" width="10.88671875" style="504" customWidth="1"/>
    <col min="15857" max="15857" width="10.44140625" style="504" customWidth="1"/>
    <col min="15858" max="15858" width="10.109375" style="504" customWidth="1"/>
    <col min="15859" max="15859" width="11.77734375" style="504" customWidth="1"/>
    <col min="15860" max="16108" width="8.88671875" style="504"/>
    <col min="16109" max="16109" width="10.21875" style="504" customWidth="1"/>
    <col min="16110" max="16110" width="9.109375" style="504" customWidth="1"/>
    <col min="16111" max="16111" width="10.44140625" style="504" customWidth="1"/>
    <col min="16112" max="16112" width="10.88671875" style="504" customWidth="1"/>
    <col min="16113" max="16113" width="10.44140625" style="504" customWidth="1"/>
    <col min="16114" max="16114" width="10.109375" style="504" customWidth="1"/>
    <col min="16115" max="16115" width="11.77734375" style="504" customWidth="1"/>
    <col min="16116" max="16384" width="8.88671875" style="504"/>
  </cols>
  <sheetData>
    <row r="2" spans="1:65" ht="30" customHeight="1">
      <c r="I2" s="505" t="s">
        <v>1</v>
      </c>
      <c r="J2" s="505"/>
      <c r="K2" s="506"/>
      <c r="L2" s="507"/>
      <c r="M2" s="506"/>
      <c r="N2" s="507"/>
      <c r="O2" s="506"/>
      <c r="P2" s="506"/>
      <c r="R2" s="508" t="s">
        <v>366</v>
      </c>
      <c r="S2" s="506"/>
      <c r="T2" s="506"/>
      <c r="U2" s="507"/>
      <c r="V2" s="506"/>
      <c r="W2" s="507"/>
      <c r="X2" s="506"/>
      <c r="Y2" s="506"/>
      <c r="Z2" s="506"/>
      <c r="AA2" s="509" t="s">
        <v>375</v>
      </c>
      <c r="AB2" s="508"/>
      <c r="AC2" s="506"/>
      <c r="AD2" s="506"/>
      <c r="AE2" s="506"/>
      <c r="AF2" s="506"/>
      <c r="AG2" s="506"/>
      <c r="AH2" s="506"/>
      <c r="AI2" s="569" t="s">
        <v>683</v>
      </c>
      <c r="AJ2" s="506"/>
      <c r="AK2" s="506"/>
      <c r="AL2" s="506"/>
      <c r="AM2" s="506"/>
      <c r="AN2" s="506"/>
      <c r="AO2" s="506"/>
      <c r="AQ2" s="508" t="s">
        <v>395</v>
      </c>
      <c r="AR2" s="506"/>
      <c r="AS2" s="506"/>
      <c r="AT2" s="506"/>
      <c r="AU2" s="506"/>
      <c r="AV2" s="506"/>
      <c r="AW2" s="506"/>
      <c r="AX2" s="506"/>
      <c r="AY2" s="506"/>
      <c r="AZ2" s="506"/>
      <c r="BA2" s="506"/>
      <c r="BB2" s="506"/>
      <c r="BE2" s="793" t="s">
        <v>564</v>
      </c>
      <c r="BF2" s="793"/>
      <c r="BG2" s="793"/>
      <c r="BH2" s="793"/>
      <c r="BI2" s="793"/>
      <c r="BJ2" s="793"/>
    </row>
    <row r="3" spans="1:65" ht="18.75">
      <c r="A3" s="794" t="s">
        <v>29</v>
      </c>
      <c r="B3" s="795"/>
      <c r="C3" s="795"/>
      <c r="D3" s="795"/>
      <c r="E3" s="795"/>
      <c r="F3" s="795"/>
      <c r="G3" s="795"/>
      <c r="I3" s="510" t="s">
        <v>353</v>
      </c>
      <c r="J3" s="510"/>
      <c r="L3" s="511"/>
      <c r="M3" s="792" t="s">
        <v>65</v>
      </c>
      <c r="N3" s="792"/>
      <c r="O3" s="792"/>
      <c r="P3" s="512"/>
      <c r="R3" s="513"/>
      <c r="S3" s="513"/>
      <c r="T3" s="513"/>
      <c r="U3" s="514"/>
      <c r="V3" s="792" t="s">
        <v>65</v>
      </c>
      <c r="W3" s="792"/>
      <c r="X3" s="792"/>
      <c r="Y3" s="512"/>
      <c r="Z3" s="512"/>
      <c r="AA3" s="513"/>
      <c r="AB3" s="513"/>
      <c r="AC3" s="513"/>
      <c r="AD3" s="515" t="s">
        <v>668</v>
      </c>
      <c r="AE3" s="516"/>
      <c r="AF3" s="516"/>
      <c r="AG3" s="515" t="s">
        <v>669</v>
      </c>
      <c r="AH3" s="513"/>
      <c r="AI3" s="506"/>
      <c r="AJ3" s="506"/>
      <c r="AK3" s="506"/>
      <c r="AL3" s="506"/>
      <c r="AM3" s="506"/>
      <c r="AN3" s="506"/>
      <c r="AO3" s="506"/>
      <c r="AQ3" s="504" t="s">
        <v>396</v>
      </c>
      <c r="AR3" s="506"/>
      <c r="AS3" s="506"/>
      <c r="AT3" s="506"/>
      <c r="AU3" s="506"/>
      <c r="AV3" s="506"/>
      <c r="AW3" s="506"/>
      <c r="AX3" s="506"/>
      <c r="AY3" s="506"/>
      <c r="AZ3" s="506"/>
      <c r="BA3" s="506"/>
      <c r="BB3" s="506"/>
    </row>
    <row r="4" spans="1:65" ht="18.75">
      <c r="A4" s="796" t="s">
        <v>535</v>
      </c>
      <c r="B4" s="795"/>
      <c r="C4" s="795"/>
      <c r="D4" s="795"/>
      <c r="E4" s="795"/>
      <c r="F4" s="795"/>
      <c r="G4" s="795"/>
      <c r="K4" s="515"/>
      <c r="L4" s="517"/>
      <c r="M4" s="515" t="s">
        <v>668</v>
      </c>
      <c r="N4" s="517"/>
      <c r="O4" s="515" t="s">
        <v>669</v>
      </c>
      <c r="P4" s="515"/>
      <c r="R4" s="513"/>
      <c r="S4" s="513"/>
      <c r="T4" s="518"/>
      <c r="U4" s="516"/>
      <c r="V4" s="515" t="s">
        <v>668</v>
      </c>
      <c r="W4" s="516"/>
      <c r="X4" s="515" t="s">
        <v>669</v>
      </c>
      <c r="Y4" s="515"/>
      <c r="Z4" s="515"/>
      <c r="AA4" s="513"/>
      <c r="AB4" s="513"/>
      <c r="AC4" s="513"/>
      <c r="AD4" s="515" t="s">
        <v>669</v>
      </c>
      <c r="AE4" s="518"/>
      <c r="AF4" s="518"/>
      <c r="AG4" s="515" t="s">
        <v>670</v>
      </c>
      <c r="AH4" s="513"/>
      <c r="AI4" s="570" t="s">
        <v>720</v>
      </c>
      <c r="AJ4" s="513"/>
      <c r="AK4" s="513"/>
      <c r="AL4" s="513"/>
      <c r="AM4" s="513"/>
      <c r="AN4" s="778">
        <f>B35</f>
        <v>0</v>
      </c>
      <c r="AO4" s="778"/>
      <c r="AP4" s="518" t="s">
        <v>391</v>
      </c>
      <c r="AQ4" s="506"/>
      <c r="AR4" s="506"/>
      <c r="AS4" s="506"/>
      <c r="AT4" s="506"/>
      <c r="AU4" s="506"/>
      <c r="AV4" s="506"/>
      <c r="AW4" s="506"/>
      <c r="AX4" s="506"/>
      <c r="AY4" s="506"/>
      <c r="AZ4" s="506"/>
      <c r="BA4" s="506"/>
      <c r="BB4" s="506"/>
    </row>
    <row r="5" spans="1:65" ht="19.5" thickBot="1">
      <c r="A5" s="520"/>
      <c r="B5" s="521"/>
      <c r="C5" s="521"/>
      <c r="D5" s="521"/>
      <c r="E5" s="521"/>
      <c r="F5" s="521"/>
      <c r="G5" s="521"/>
      <c r="K5" s="515"/>
      <c r="L5" s="517"/>
      <c r="M5" s="515" t="s">
        <v>669</v>
      </c>
      <c r="N5" s="517"/>
      <c r="O5" s="515" t="s">
        <v>670</v>
      </c>
      <c r="P5" s="515"/>
      <c r="Q5" s="515" t="s">
        <v>672</v>
      </c>
      <c r="R5" s="513"/>
      <c r="S5" s="513"/>
      <c r="T5" s="518"/>
      <c r="U5" s="516"/>
      <c r="V5" s="515" t="s">
        <v>669</v>
      </c>
      <c r="W5" s="516"/>
      <c r="X5" s="515" t="s">
        <v>670</v>
      </c>
      <c r="Y5" s="515"/>
      <c r="Z5" s="515" t="s">
        <v>672</v>
      </c>
      <c r="AA5" s="513"/>
      <c r="AB5" s="513"/>
      <c r="AC5" s="513"/>
      <c r="AD5" s="522" t="s">
        <v>671</v>
      </c>
      <c r="AE5" s="518"/>
      <c r="AF5" s="518"/>
      <c r="AG5" s="522" t="s">
        <v>195</v>
      </c>
      <c r="AH5" s="513"/>
      <c r="AI5" s="570" t="s">
        <v>678</v>
      </c>
      <c r="AJ5" s="513"/>
      <c r="AK5" s="513"/>
      <c r="AL5" s="513"/>
      <c r="AM5" s="513"/>
      <c r="AN5" s="778">
        <f>B49</f>
        <v>0</v>
      </c>
      <c r="AO5" s="778"/>
      <c r="AP5" s="518" t="s">
        <v>391</v>
      </c>
      <c r="AQ5" s="506"/>
      <c r="AR5" s="506"/>
      <c r="AS5" s="506"/>
      <c r="AT5" s="506"/>
      <c r="AU5" s="506"/>
      <c r="AV5" s="506"/>
      <c r="AW5" s="506"/>
      <c r="AX5" s="506"/>
      <c r="AY5" s="506"/>
      <c r="AZ5" s="506"/>
      <c r="BA5" s="506"/>
      <c r="BB5" s="506"/>
    </row>
    <row r="6" spans="1:65" ht="16.5" thickBot="1">
      <c r="A6" s="786"/>
      <c r="B6" s="787"/>
      <c r="C6" s="787"/>
      <c r="D6" s="787"/>
      <c r="E6" s="787"/>
      <c r="F6" s="787"/>
      <c r="G6" s="787"/>
      <c r="K6" s="522" t="s">
        <v>354</v>
      </c>
      <c r="L6" s="517"/>
      <c r="M6" s="522" t="s">
        <v>671</v>
      </c>
      <c r="N6" s="517"/>
      <c r="O6" s="522" t="s">
        <v>195</v>
      </c>
      <c r="P6" s="517"/>
      <c r="Q6" s="522" t="s">
        <v>355</v>
      </c>
      <c r="R6" s="513"/>
      <c r="S6" s="513"/>
      <c r="T6" s="525" t="s">
        <v>354</v>
      </c>
      <c r="U6" s="516"/>
      <c r="V6" s="522" t="s">
        <v>671</v>
      </c>
      <c r="W6" s="516"/>
      <c r="X6" s="522" t="s">
        <v>195</v>
      </c>
      <c r="Y6" s="517"/>
      <c r="Z6" s="522" t="s">
        <v>355</v>
      </c>
      <c r="AA6" s="509" t="s">
        <v>540</v>
      </c>
      <c r="AB6" s="509"/>
      <c r="AC6" s="513"/>
      <c r="AD6" s="693">
        <f>V37</f>
        <v>0</v>
      </c>
      <c r="AE6" s="513"/>
      <c r="AF6" s="513"/>
      <c r="AG6" s="693">
        <f>X37</f>
        <v>0</v>
      </c>
      <c r="AH6" s="513"/>
      <c r="AI6" s="570" t="s">
        <v>679</v>
      </c>
      <c r="AJ6" s="513"/>
      <c r="AK6" s="513"/>
      <c r="AL6" s="513"/>
      <c r="AM6" s="513"/>
      <c r="AN6" s="778">
        <f>SUM(AN4:AN5)</f>
        <v>0</v>
      </c>
      <c r="AO6" s="778"/>
      <c r="AP6" s="518" t="s">
        <v>391</v>
      </c>
      <c r="AQ6" s="513" t="s">
        <v>511</v>
      </c>
      <c r="AR6" s="506"/>
      <c r="AS6" s="506"/>
      <c r="AT6" s="506"/>
      <c r="AU6" s="506"/>
      <c r="AV6" s="506"/>
      <c r="AW6" s="506"/>
      <c r="AX6" s="506"/>
      <c r="AY6" s="506"/>
      <c r="AZ6" s="506"/>
      <c r="BA6" s="506"/>
      <c r="BB6" s="506"/>
    </row>
    <row r="7" spans="1:65" ht="18.75">
      <c r="I7" s="526" t="s">
        <v>356</v>
      </c>
      <c r="J7" s="526"/>
      <c r="L7" s="511"/>
      <c r="N7" s="511"/>
      <c r="R7" s="513"/>
      <c r="S7" s="513"/>
      <c r="T7" s="527"/>
      <c r="U7" s="514"/>
      <c r="V7" s="513"/>
      <c r="W7" s="514"/>
      <c r="X7" s="527"/>
      <c r="Y7" s="527"/>
      <c r="Z7" s="527"/>
      <c r="AA7" s="513"/>
      <c r="AB7" s="513"/>
      <c r="AC7" s="513"/>
      <c r="AD7" s="513"/>
      <c r="AE7" s="513"/>
      <c r="AF7" s="513"/>
      <c r="AG7" s="513"/>
      <c r="AH7" s="513"/>
      <c r="AI7" s="570" t="s">
        <v>680</v>
      </c>
      <c r="AJ7" s="513"/>
      <c r="AK7" s="513"/>
      <c r="AL7" s="513"/>
      <c r="AM7" s="513"/>
      <c r="AN7" s="778">
        <f>D35</f>
        <v>0</v>
      </c>
      <c r="AO7" s="778"/>
      <c r="AP7" s="518" t="s">
        <v>340</v>
      </c>
      <c r="AQ7" s="506"/>
      <c r="AR7" s="506"/>
      <c r="AS7" s="506"/>
      <c r="AT7" s="506"/>
      <c r="AU7" s="506"/>
      <c r="AV7" s="506"/>
      <c r="AW7" s="506"/>
      <c r="AX7" s="506"/>
      <c r="AY7" s="506"/>
      <c r="AZ7" s="506"/>
      <c r="BA7" s="506"/>
      <c r="BB7" s="506"/>
      <c r="BC7" s="508" t="s">
        <v>415</v>
      </c>
      <c r="BD7" s="506"/>
      <c r="BE7" s="506"/>
      <c r="BF7" s="506"/>
      <c r="BG7" s="506"/>
      <c r="BH7" s="506"/>
      <c r="BI7" s="506"/>
      <c r="BJ7" s="506"/>
      <c r="BK7" s="506"/>
      <c r="BL7" s="506"/>
      <c r="BM7" s="506"/>
    </row>
    <row r="8" spans="1:65" ht="16.149999999999999" customHeight="1">
      <c r="A8" s="528" t="s">
        <v>322</v>
      </c>
      <c r="B8" s="519"/>
      <c r="C8" s="519"/>
      <c r="D8" s="519"/>
      <c r="E8" s="519"/>
      <c r="F8" s="519"/>
      <c r="G8" s="519"/>
      <c r="H8" s="511"/>
      <c r="I8" s="580" t="s">
        <v>528</v>
      </c>
      <c r="K8" s="581">
        <v>0</v>
      </c>
      <c r="L8" s="582"/>
      <c r="M8" s="581">
        <v>0</v>
      </c>
      <c r="N8" s="582"/>
      <c r="O8" s="581">
        <v>0</v>
      </c>
      <c r="P8" s="582"/>
      <c r="Q8" s="581">
        <v>0</v>
      </c>
      <c r="R8" s="509" t="s">
        <v>367</v>
      </c>
      <c r="S8" s="513"/>
      <c r="T8" s="523">
        <f>K14+K19+K25+K37+K53+K68</f>
        <v>0</v>
      </c>
      <c r="U8" s="531"/>
      <c r="V8" s="523">
        <f t="shared" ref="V8:Z8" si="0">M14+M19+M25+M37+M53+M68</f>
        <v>0</v>
      </c>
      <c r="W8" s="531"/>
      <c r="X8" s="523">
        <f t="shared" si="0"/>
        <v>0</v>
      </c>
      <c r="Y8" s="531"/>
      <c r="Z8" s="523">
        <f t="shared" si="0"/>
        <v>0</v>
      </c>
      <c r="AA8" s="513" t="s">
        <v>376</v>
      </c>
      <c r="AB8" s="513"/>
      <c r="AC8" s="513"/>
      <c r="AD8" s="513"/>
      <c r="AE8" s="513"/>
      <c r="AF8" s="513"/>
      <c r="AG8" s="513"/>
      <c r="AH8" s="513"/>
      <c r="AI8" s="570" t="s">
        <v>681</v>
      </c>
      <c r="AJ8" s="513"/>
      <c r="AK8" s="513"/>
      <c r="AL8" s="513"/>
      <c r="AM8" s="513"/>
      <c r="AN8" s="778">
        <f>D49</f>
        <v>0</v>
      </c>
      <c r="AO8" s="778"/>
      <c r="AP8" s="518" t="s">
        <v>340</v>
      </c>
      <c r="AQ8" s="532" t="s">
        <v>397</v>
      </c>
      <c r="AR8" s="533"/>
      <c r="AS8" s="519"/>
      <c r="AT8" s="523"/>
      <c r="AU8" s="523"/>
      <c r="AV8" s="519"/>
      <c r="AW8" s="519"/>
      <c r="AX8" s="519"/>
      <c r="AY8" s="514"/>
      <c r="AZ8" s="514"/>
      <c r="BA8" s="514"/>
      <c r="BB8" s="514"/>
      <c r="BC8" s="506"/>
      <c r="BD8" s="506"/>
      <c r="BE8" s="506"/>
      <c r="BF8" s="506"/>
      <c r="BG8" s="506"/>
      <c r="BH8" s="506"/>
      <c r="BI8" s="506"/>
      <c r="BJ8" s="506"/>
      <c r="BK8" s="506"/>
      <c r="BL8" s="506"/>
      <c r="BM8" s="506"/>
    </row>
    <row r="9" spans="1:65" ht="16.149999999999999" customHeight="1">
      <c r="A9" s="519" t="s">
        <v>323</v>
      </c>
      <c r="B9" s="519"/>
      <c r="C9" s="519"/>
      <c r="D9" s="519"/>
      <c r="E9" s="519"/>
      <c r="F9" s="519"/>
      <c r="G9" s="519"/>
      <c r="H9" s="511"/>
      <c r="I9" s="580" t="s">
        <v>529</v>
      </c>
      <c r="K9" s="581">
        <v>0</v>
      </c>
      <c r="L9" s="582"/>
      <c r="M9" s="581">
        <v>0</v>
      </c>
      <c r="N9" s="582"/>
      <c r="O9" s="581">
        <v>0</v>
      </c>
      <c r="P9" s="582"/>
      <c r="Q9" s="581">
        <v>0</v>
      </c>
      <c r="R9" s="513"/>
      <c r="S9" s="513"/>
      <c r="T9" s="527"/>
      <c r="U9" s="514"/>
      <c r="V9" s="513"/>
      <c r="W9" s="514"/>
      <c r="X9" s="527"/>
      <c r="Y9" s="527"/>
      <c r="Z9" s="527"/>
      <c r="AA9" s="513" t="s">
        <v>441</v>
      </c>
      <c r="AB9" s="513"/>
      <c r="AC9" s="513"/>
      <c r="AD9" s="519"/>
      <c r="AE9" s="513"/>
      <c r="AF9" s="513"/>
      <c r="AG9" s="523"/>
      <c r="AH9" s="513"/>
      <c r="AI9" s="570" t="s">
        <v>682</v>
      </c>
      <c r="AJ9" s="513"/>
      <c r="AK9" s="513"/>
      <c r="AL9" s="513"/>
      <c r="AM9" s="513"/>
      <c r="AN9" s="778">
        <f>SUM(AN7:AN8)</f>
        <v>0</v>
      </c>
      <c r="AO9" s="778"/>
      <c r="AP9" s="518" t="s">
        <v>340</v>
      </c>
      <c r="AQ9" s="532"/>
      <c r="AR9" s="533"/>
      <c r="AS9" s="519"/>
      <c r="AT9" s="523"/>
      <c r="AU9" s="523"/>
      <c r="AV9" s="519"/>
      <c r="AW9" s="519"/>
      <c r="AX9" s="519"/>
      <c r="AY9" s="514"/>
      <c r="AZ9" s="514"/>
      <c r="BA9" s="514"/>
      <c r="BC9" s="513" t="s">
        <v>416</v>
      </c>
      <c r="BD9" s="513"/>
      <c r="BE9" s="513"/>
      <c r="BF9" s="513"/>
      <c r="BG9" s="513"/>
      <c r="BH9" s="513"/>
      <c r="BI9" s="513"/>
      <c r="BJ9" s="513"/>
      <c r="BK9" s="513"/>
      <c r="BL9" s="513"/>
      <c r="BM9" s="513"/>
    </row>
    <row r="10" spans="1:65" ht="16.149999999999999" customHeight="1">
      <c r="A10" s="519" t="s">
        <v>539</v>
      </c>
      <c r="B10" s="519"/>
      <c r="C10" s="519"/>
      <c r="D10" s="519"/>
      <c r="E10" s="519"/>
      <c r="F10" s="519"/>
      <c r="G10" s="519"/>
      <c r="H10" s="511"/>
      <c r="I10" s="580" t="s">
        <v>530</v>
      </c>
      <c r="J10" s="534"/>
      <c r="K10" s="581">
        <v>0</v>
      </c>
      <c r="L10" s="582"/>
      <c r="M10" s="581">
        <v>0</v>
      </c>
      <c r="N10" s="582"/>
      <c r="O10" s="581">
        <v>0</v>
      </c>
      <c r="P10" s="582"/>
      <c r="Q10" s="581">
        <v>0</v>
      </c>
      <c r="R10" s="513"/>
      <c r="S10" s="513"/>
      <c r="T10" s="527"/>
      <c r="U10" s="514"/>
      <c r="V10" s="513"/>
      <c r="W10" s="514"/>
      <c r="X10" s="527"/>
      <c r="Y10" s="527"/>
      <c r="Z10" s="527"/>
      <c r="AA10" s="513"/>
      <c r="AB10" s="513"/>
      <c r="AC10" s="513"/>
      <c r="AD10" s="513"/>
      <c r="AE10" s="513"/>
      <c r="AF10" s="513"/>
      <c r="AG10" s="513"/>
      <c r="AH10" s="513"/>
      <c r="AI10" s="570" t="s">
        <v>700</v>
      </c>
      <c r="AK10" s="513"/>
      <c r="AL10" s="513"/>
      <c r="AM10" s="513"/>
      <c r="AN10" s="781" t="e">
        <f>AN4/AN6</f>
        <v>#DIV/0!</v>
      </c>
      <c r="AO10" s="781"/>
      <c r="AP10" s="513"/>
      <c r="AQ10" s="532"/>
      <c r="AR10" s="533"/>
      <c r="AS10" s="519"/>
      <c r="AT10" s="523"/>
      <c r="AU10" s="523"/>
      <c r="AV10" s="519"/>
      <c r="AW10" s="519"/>
      <c r="AX10" s="519"/>
      <c r="AY10" s="514"/>
      <c r="AZ10" s="514"/>
      <c r="BA10" s="514"/>
      <c r="BC10" s="513" t="s">
        <v>558</v>
      </c>
      <c r="BD10" s="513"/>
      <c r="BE10" s="513"/>
      <c r="BF10" s="513"/>
      <c r="BG10" s="513"/>
      <c r="BH10" s="513"/>
      <c r="BI10" s="513"/>
      <c r="BJ10" s="513"/>
      <c r="BK10" s="513"/>
      <c r="BL10" s="513"/>
      <c r="BM10" s="513"/>
    </row>
    <row r="11" spans="1:65" ht="16.149999999999999" customHeight="1">
      <c r="A11" s="533" t="s">
        <v>324</v>
      </c>
      <c r="B11" s="519"/>
      <c r="C11" s="519"/>
      <c r="D11" s="536"/>
      <c r="E11" s="519"/>
      <c r="F11" s="519"/>
      <c r="G11" s="519"/>
      <c r="H11" s="511"/>
      <c r="I11" s="580" t="s">
        <v>531</v>
      </c>
      <c r="K11" s="581">
        <v>0</v>
      </c>
      <c r="L11" s="582"/>
      <c r="M11" s="581">
        <v>0</v>
      </c>
      <c r="N11" s="582"/>
      <c r="O11" s="581">
        <v>0</v>
      </c>
      <c r="P11" s="582"/>
      <c r="Q11" s="581">
        <v>0</v>
      </c>
      <c r="R11" s="509" t="s">
        <v>368</v>
      </c>
      <c r="S11" s="513"/>
      <c r="T11" s="523">
        <v>0</v>
      </c>
      <c r="U11" s="514"/>
      <c r="V11" s="523">
        <v>0</v>
      </c>
      <c r="W11" s="514"/>
      <c r="X11" s="523"/>
      <c r="Y11" s="531"/>
      <c r="Z11" s="523"/>
      <c r="AA11" s="513" t="s">
        <v>377</v>
      </c>
      <c r="AB11" s="513"/>
      <c r="AC11" s="513"/>
      <c r="AD11" s="519"/>
      <c r="AE11" s="513"/>
      <c r="AF11" s="513"/>
      <c r="AG11" s="523"/>
      <c r="AH11" s="513"/>
      <c r="AI11" s="570" t="s">
        <v>703</v>
      </c>
      <c r="AJ11" s="513"/>
      <c r="AK11" s="513"/>
      <c r="AL11" s="513"/>
      <c r="AM11" s="513"/>
      <c r="AN11" s="782" t="e">
        <f>AN7/AN9</f>
        <v>#DIV/0!</v>
      </c>
      <c r="AO11" s="782"/>
      <c r="AP11" s="513"/>
      <c r="AQ11" s="532"/>
      <c r="AR11" s="533"/>
      <c r="AS11" s="519"/>
      <c r="AT11" s="523"/>
      <c r="AU11" s="523"/>
      <c r="AV11" s="519"/>
      <c r="AW11" s="519"/>
      <c r="AX11" s="519"/>
      <c r="AY11" s="514"/>
      <c r="AZ11" s="514"/>
      <c r="BA11" s="514"/>
      <c r="BC11" s="513" t="s">
        <v>417</v>
      </c>
      <c r="BD11" s="513"/>
      <c r="BE11" s="513"/>
      <c r="BF11" s="513"/>
      <c r="BG11" s="513"/>
      <c r="BH11" s="513"/>
      <c r="BI11" s="513"/>
      <c r="BJ11" s="513"/>
      <c r="BK11" s="513"/>
      <c r="BL11" s="513"/>
      <c r="BM11" s="513"/>
    </row>
    <row r="12" spans="1:65" ht="16.149999999999999" customHeight="1">
      <c r="A12" s="533" t="s">
        <v>707</v>
      </c>
      <c r="B12" s="519"/>
      <c r="C12" s="519"/>
      <c r="D12" s="536"/>
      <c r="E12" s="519" t="s">
        <v>325</v>
      </c>
      <c r="F12" s="519"/>
      <c r="G12" s="519"/>
      <c r="H12" s="511"/>
      <c r="I12" s="580" t="s">
        <v>723</v>
      </c>
      <c r="K12" s="581">
        <v>0</v>
      </c>
      <c r="L12" s="582"/>
      <c r="M12" s="581">
        <v>0</v>
      </c>
      <c r="N12" s="582"/>
      <c r="O12" s="581">
        <v>0</v>
      </c>
      <c r="P12" s="582"/>
      <c r="Q12" s="581">
        <v>0</v>
      </c>
      <c r="R12" s="513"/>
      <c r="S12" s="513"/>
      <c r="T12" s="513"/>
      <c r="U12" s="514"/>
      <c r="V12" s="513"/>
      <c r="W12" s="514"/>
      <c r="X12" s="513"/>
      <c r="Y12" s="513"/>
      <c r="Z12" s="513"/>
      <c r="AA12" s="513"/>
      <c r="AB12" s="513"/>
      <c r="AC12" s="513"/>
      <c r="AD12" s="513"/>
      <c r="AE12" s="513"/>
      <c r="AF12" s="513"/>
      <c r="AG12" s="513"/>
      <c r="AH12" s="513"/>
      <c r="AI12" s="570" t="s">
        <v>699</v>
      </c>
      <c r="AJ12" s="513"/>
      <c r="AK12" s="513"/>
      <c r="AL12" s="513"/>
      <c r="AM12" s="513"/>
      <c r="AN12" s="782" t="e">
        <f>MIN(AN10,AN11)</f>
        <v>#DIV/0!</v>
      </c>
      <c r="AO12" s="782"/>
      <c r="AP12" s="513"/>
      <c r="AQ12" s="532"/>
      <c r="AR12" s="533"/>
      <c r="AS12" s="519"/>
      <c r="AT12" s="523"/>
      <c r="AU12" s="537"/>
      <c r="AV12" s="519"/>
      <c r="AW12" s="519"/>
      <c r="AX12" s="519"/>
      <c r="AY12" s="514"/>
      <c r="AZ12" s="514"/>
      <c r="BA12" s="514"/>
      <c r="BC12" s="513"/>
      <c r="BD12" s="513"/>
      <c r="BE12" s="513"/>
      <c r="BF12" s="513"/>
      <c r="BG12" s="513"/>
      <c r="BH12" s="513"/>
      <c r="BI12" s="513"/>
      <c r="BJ12" s="513"/>
      <c r="BK12" s="513"/>
      <c r="BL12" s="513"/>
      <c r="BM12" s="513"/>
    </row>
    <row r="13" spans="1:65" ht="16.5" customHeight="1">
      <c r="A13" s="538" t="s">
        <v>326</v>
      </c>
      <c r="B13" s="519"/>
      <c r="C13" s="519"/>
      <c r="D13" s="519"/>
      <c r="E13" s="519"/>
      <c r="F13" s="519"/>
      <c r="G13" s="519"/>
      <c r="H13" s="511"/>
      <c r="I13" s="580"/>
      <c r="K13" s="582"/>
      <c r="L13" s="582"/>
      <c r="M13" s="582"/>
      <c r="N13" s="582"/>
      <c r="O13" s="582"/>
      <c r="P13" s="582"/>
      <c r="Q13" s="582"/>
      <c r="R13" s="509" t="s">
        <v>442</v>
      </c>
      <c r="S13" s="513"/>
      <c r="T13" s="523"/>
      <c r="U13" s="514"/>
      <c r="V13" s="519"/>
      <c r="W13" s="514"/>
      <c r="X13" s="519"/>
      <c r="Y13" s="514"/>
      <c r="Z13" s="519"/>
      <c r="AA13" s="513" t="s">
        <v>378</v>
      </c>
      <c r="AB13" s="513"/>
      <c r="AC13" s="513"/>
      <c r="AD13" s="519"/>
      <c r="AE13" s="513"/>
      <c r="AF13" s="513"/>
      <c r="AG13" s="536"/>
      <c r="AH13" s="513"/>
      <c r="AI13" s="513"/>
      <c r="AJ13" s="513"/>
      <c r="AK13" s="513"/>
      <c r="AL13" s="513"/>
      <c r="AM13" s="513"/>
      <c r="AN13" s="513"/>
      <c r="AO13" s="513"/>
      <c r="AP13" s="513"/>
      <c r="AQ13" s="532"/>
      <c r="AR13" s="533"/>
      <c r="AS13" s="519"/>
      <c r="AT13" s="523"/>
      <c r="AU13" s="523"/>
      <c r="AV13" s="519"/>
      <c r="AW13" s="519"/>
      <c r="AX13" s="519"/>
      <c r="AY13" s="514"/>
      <c r="AZ13" s="514"/>
      <c r="BA13" s="514"/>
      <c r="BC13" s="539" t="s">
        <v>167</v>
      </c>
      <c r="BD13" s="513" t="s">
        <v>418</v>
      </c>
      <c r="BE13" s="513"/>
      <c r="BF13" s="513"/>
      <c r="BG13" s="513"/>
      <c r="BH13" s="513" t="s">
        <v>352</v>
      </c>
      <c r="BI13" s="519" t="s">
        <v>419</v>
      </c>
      <c r="BJ13" s="513"/>
      <c r="BK13" s="513"/>
      <c r="BL13" s="513"/>
      <c r="BM13" s="513"/>
    </row>
    <row r="14" spans="1:65" ht="16.149999999999999" customHeight="1">
      <c r="A14" s="536" t="s">
        <v>327</v>
      </c>
      <c r="B14" s="540">
        <v>21</v>
      </c>
      <c r="C14" s="533" t="s">
        <v>1</v>
      </c>
      <c r="D14" s="519" t="s">
        <v>328</v>
      </c>
      <c r="E14" s="519"/>
      <c r="F14" s="519"/>
      <c r="G14" s="519"/>
      <c r="H14" s="511"/>
      <c r="I14" s="548" t="s">
        <v>357</v>
      </c>
      <c r="J14" s="548"/>
      <c r="K14" s="581">
        <f>SUM(K8:K12)</f>
        <v>0</v>
      </c>
      <c r="L14" s="581"/>
      <c r="M14" s="581">
        <f t="shared" ref="M14:Q14" si="1">SUM(M8:M12)</f>
        <v>0</v>
      </c>
      <c r="N14" s="581"/>
      <c r="O14" s="581">
        <f t="shared" si="1"/>
        <v>0</v>
      </c>
      <c r="P14" s="581"/>
      <c r="Q14" s="581">
        <f t="shared" si="1"/>
        <v>0</v>
      </c>
      <c r="R14" s="513"/>
      <c r="S14" s="513"/>
      <c r="T14" s="513"/>
      <c r="U14" s="514"/>
      <c r="V14" s="513"/>
      <c r="W14" s="514"/>
      <c r="X14" s="513"/>
      <c r="Y14" s="513"/>
      <c r="Z14" s="513"/>
      <c r="AA14" s="513"/>
      <c r="AB14" s="513"/>
      <c r="AC14" s="513"/>
      <c r="AD14" s="513"/>
      <c r="AE14" s="513"/>
      <c r="AF14" s="513"/>
      <c r="AG14" s="513"/>
      <c r="AH14" s="513"/>
      <c r="AI14" s="509" t="s">
        <v>684</v>
      </c>
      <c r="AJ14" s="513"/>
      <c r="AK14" s="513"/>
      <c r="AL14" s="513"/>
      <c r="AM14" s="513"/>
      <c r="AN14" s="513"/>
      <c r="AO14" s="513"/>
      <c r="AP14" s="513"/>
      <c r="AQ14" s="532"/>
      <c r="AR14" s="533"/>
      <c r="AS14" s="519"/>
      <c r="AT14" s="523"/>
      <c r="AU14" s="523"/>
      <c r="AV14" s="519"/>
      <c r="AW14" s="519"/>
      <c r="AX14" s="519"/>
      <c r="AY14" s="514"/>
      <c r="AZ14" s="514"/>
      <c r="BA14" s="514"/>
      <c r="BC14" s="539" t="s">
        <v>168</v>
      </c>
      <c r="BD14" s="513" t="s">
        <v>721</v>
      </c>
      <c r="BE14" s="513"/>
      <c r="BF14" s="513"/>
      <c r="BG14" s="513"/>
      <c r="BH14" s="513" t="s">
        <v>352</v>
      </c>
      <c r="BI14" s="519"/>
      <c r="BJ14" s="513"/>
      <c r="BK14" s="513"/>
      <c r="BL14" s="513"/>
      <c r="BM14" s="513"/>
    </row>
    <row r="15" spans="1:65" ht="16.149999999999999" customHeight="1">
      <c r="A15" s="536" t="s">
        <v>329</v>
      </c>
      <c r="B15" s="604"/>
      <c r="C15" s="519" t="s">
        <v>1</v>
      </c>
      <c r="D15" s="541" t="s">
        <v>330</v>
      </c>
      <c r="E15" s="519"/>
      <c r="F15" s="519"/>
      <c r="G15" s="519"/>
      <c r="H15" s="511"/>
      <c r="I15" s="580"/>
      <c r="K15" s="582"/>
      <c r="L15" s="582"/>
      <c r="M15" s="582"/>
      <c r="N15" s="582"/>
      <c r="O15" s="582"/>
      <c r="P15" s="582"/>
      <c r="Q15" s="582"/>
      <c r="R15" s="509" t="s">
        <v>369</v>
      </c>
      <c r="S15" s="513"/>
      <c r="T15" s="513"/>
      <c r="U15" s="514"/>
      <c r="V15" s="513" t="s">
        <v>1</v>
      </c>
      <c r="W15" s="514"/>
      <c r="X15" s="513"/>
      <c r="Y15" s="513"/>
      <c r="Z15" s="513"/>
      <c r="AA15" s="513" t="s">
        <v>379</v>
      </c>
      <c r="AB15" s="513"/>
      <c r="AC15" s="513"/>
      <c r="AD15" s="513"/>
      <c r="AE15" s="513"/>
      <c r="AF15" s="513"/>
      <c r="AG15" s="513"/>
      <c r="AH15" s="513"/>
      <c r="AI15" s="513"/>
      <c r="AJ15" s="513"/>
      <c r="AK15" s="513"/>
      <c r="AL15" s="513"/>
      <c r="AM15" s="513"/>
      <c r="AN15" s="513"/>
      <c r="AO15" s="513"/>
      <c r="AP15" s="513"/>
      <c r="AQ15" s="532"/>
      <c r="AR15" s="533"/>
      <c r="AS15" s="519"/>
      <c r="AT15" s="523"/>
      <c r="AU15" s="537"/>
      <c r="AV15" s="519"/>
      <c r="AW15" s="519"/>
      <c r="AX15" s="519"/>
      <c r="AY15" s="514"/>
      <c r="AZ15" s="514"/>
      <c r="BA15" s="514"/>
      <c r="BC15" s="539" t="s">
        <v>169</v>
      </c>
      <c r="BD15" s="513" t="s">
        <v>420</v>
      </c>
      <c r="BE15" s="513"/>
      <c r="BF15" s="513"/>
      <c r="BG15" s="513"/>
      <c r="BH15" s="513" t="s">
        <v>352</v>
      </c>
      <c r="BI15" s="519"/>
      <c r="BJ15" s="513"/>
      <c r="BK15" s="513"/>
      <c r="BL15" s="513"/>
      <c r="BM15" s="513"/>
    </row>
    <row r="16" spans="1:65" ht="15.75">
      <c r="A16" s="542"/>
      <c r="B16" s="513"/>
      <c r="C16" s="513"/>
      <c r="D16" s="513"/>
      <c r="E16" s="513"/>
      <c r="F16" s="513"/>
      <c r="G16" s="513"/>
      <c r="I16" s="580" t="s">
        <v>724</v>
      </c>
      <c r="K16" s="581">
        <v>0</v>
      </c>
      <c r="L16" s="582"/>
      <c r="M16" s="581">
        <v>0</v>
      </c>
      <c r="N16" s="582"/>
      <c r="O16" s="581">
        <v>0</v>
      </c>
      <c r="P16" s="582"/>
      <c r="Q16" s="581">
        <v>0</v>
      </c>
      <c r="R16" s="580" t="s">
        <v>738</v>
      </c>
      <c r="S16" s="513"/>
      <c r="T16" s="523">
        <v>0</v>
      </c>
      <c r="U16" s="514"/>
      <c r="V16" s="543" t="s">
        <v>370</v>
      </c>
      <c r="W16" s="514"/>
      <c r="X16" s="543" t="s">
        <v>370</v>
      </c>
      <c r="Y16" s="544"/>
      <c r="Z16" s="543"/>
      <c r="AA16" s="513" t="s">
        <v>380</v>
      </c>
      <c r="AB16" s="513"/>
      <c r="AC16" s="513"/>
      <c r="AD16" s="519"/>
      <c r="AE16" s="513"/>
      <c r="AF16" s="513"/>
      <c r="AG16" s="519"/>
      <c r="AH16" s="513"/>
      <c r="AI16" s="570" t="s">
        <v>698</v>
      </c>
      <c r="AJ16" s="513"/>
      <c r="AK16" s="513"/>
      <c r="AL16" s="513"/>
      <c r="AM16" s="513"/>
      <c r="AN16" s="782" t="e">
        <f>AN12</f>
        <v>#DIV/0!</v>
      </c>
      <c r="AO16" s="782"/>
      <c r="AP16" s="513"/>
      <c r="AQ16" s="532"/>
      <c r="AR16" s="533"/>
      <c r="AS16" s="519"/>
      <c r="AT16" s="523"/>
      <c r="AU16" s="523"/>
      <c r="AV16" s="519"/>
      <c r="AW16" s="519"/>
      <c r="AX16" s="519"/>
      <c r="AY16" s="514"/>
      <c r="AZ16" s="514"/>
      <c r="BA16" s="514"/>
      <c r="BC16" s="539" t="s">
        <v>170</v>
      </c>
      <c r="BD16" s="513" t="s">
        <v>421</v>
      </c>
      <c r="BE16" s="513"/>
      <c r="BF16" s="513"/>
      <c r="BG16" s="513"/>
      <c r="BH16" s="513"/>
      <c r="BI16" s="519"/>
      <c r="BJ16" s="513" t="s">
        <v>404</v>
      </c>
      <c r="BK16" s="513"/>
      <c r="BL16" s="513"/>
      <c r="BM16" s="513"/>
    </row>
    <row r="17" spans="1:65" ht="15.75">
      <c r="A17" s="545" t="s">
        <v>331</v>
      </c>
      <c r="B17" s="513"/>
      <c r="C17" s="513"/>
      <c r="D17" s="513"/>
      <c r="E17" s="513"/>
      <c r="F17" s="513"/>
      <c r="G17" s="513"/>
      <c r="I17" s="580" t="s">
        <v>548</v>
      </c>
      <c r="J17" s="534"/>
      <c r="K17" s="581">
        <v>0</v>
      </c>
      <c r="L17" s="582"/>
      <c r="M17" s="581">
        <v>0</v>
      </c>
      <c r="N17" s="582"/>
      <c r="O17" s="581">
        <v>0</v>
      </c>
      <c r="P17" s="582"/>
      <c r="Q17" s="581">
        <v>0</v>
      </c>
      <c r="R17" s="580" t="s">
        <v>739</v>
      </c>
      <c r="S17" s="513"/>
      <c r="T17" s="523">
        <v>0</v>
      </c>
      <c r="U17" s="514"/>
      <c r="V17" s="543" t="s">
        <v>370</v>
      </c>
      <c r="W17" s="514"/>
      <c r="X17" s="523">
        <v>0</v>
      </c>
      <c r="Y17" s="544"/>
      <c r="Z17" s="543"/>
      <c r="AA17" s="513"/>
      <c r="AB17" s="513"/>
      <c r="AC17" s="513"/>
      <c r="AD17" s="513"/>
      <c r="AE17" s="513"/>
      <c r="AF17" s="513"/>
      <c r="AG17" s="513"/>
      <c r="AH17" s="513"/>
      <c r="AI17" s="570" t="s">
        <v>687</v>
      </c>
      <c r="AJ17" s="513"/>
      <c r="AK17" s="513"/>
      <c r="AL17" s="513"/>
      <c r="AM17" s="513"/>
      <c r="AN17" s="780">
        <f>AD26</f>
        <v>0</v>
      </c>
      <c r="AO17" s="780"/>
      <c r="AP17" s="513"/>
      <c r="AQ17" s="532"/>
      <c r="AR17" s="533"/>
      <c r="AS17" s="519"/>
      <c r="AT17" s="523"/>
      <c r="AU17" s="523"/>
      <c r="AV17" s="519"/>
      <c r="AW17" s="519"/>
      <c r="AX17" s="519"/>
      <c r="AY17" s="514"/>
      <c r="AZ17" s="514"/>
      <c r="BA17" s="514"/>
      <c r="BC17" s="518"/>
      <c r="BD17" s="513" t="s">
        <v>422</v>
      </c>
      <c r="BE17" s="513"/>
      <c r="BF17" s="513"/>
      <c r="BG17" s="513"/>
      <c r="BH17" s="513"/>
      <c r="BI17" s="513"/>
      <c r="BJ17" s="513"/>
      <c r="BK17" s="513"/>
      <c r="BL17" s="513"/>
      <c r="BM17" s="513"/>
    </row>
    <row r="18" spans="1:65" ht="15.75">
      <c r="A18" s="546"/>
      <c r="B18" s="513"/>
      <c r="C18" s="513"/>
      <c r="D18" s="513"/>
      <c r="E18" s="513"/>
      <c r="F18" s="513"/>
      <c r="G18" s="513"/>
      <c r="K18" s="582"/>
      <c r="L18" s="582"/>
      <c r="M18" s="582"/>
      <c r="N18" s="582"/>
      <c r="O18" s="582"/>
      <c r="P18" s="582"/>
      <c r="Q18" s="524"/>
      <c r="R18" s="513"/>
      <c r="S18" s="513"/>
      <c r="T18" s="531"/>
      <c r="U18" s="514"/>
      <c r="V18" s="514"/>
      <c r="W18" s="514"/>
      <c r="X18" s="514"/>
      <c r="Y18" s="514"/>
      <c r="Z18" s="514"/>
      <c r="AA18" s="513" t="s">
        <v>381</v>
      </c>
      <c r="AB18" s="513"/>
      <c r="AC18" s="513"/>
      <c r="AD18" s="519"/>
      <c r="AE18" s="513"/>
      <c r="AF18" s="513"/>
      <c r="AG18" s="547"/>
      <c r="AH18" s="513"/>
      <c r="AI18" s="570" t="s">
        <v>688</v>
      </c>
      <c r="AJ18" s="513"/>
      <c r="AK18" s="513"/>
      <c r="AL18" s="513"/>
      <c r="AM18" s="513"/>
      <c r="AN18" s="780">
        <f>AG26</f>
        <v>0</v>
      </c>
      <c r="AO18" s="780"/>
      <c r="AP18" s="513"/>
      <c r="AQ18" s="532"/>
      <c r="AR18" s="533"/>
      <c r="AS18" s="519"/>
      <c r="AT18" s="523"/>
      <c r="AU18" s="523"/>
      <c r="AV18" s="519"/>
      <c r="AW18" s="519"/>
      <c r="AX18" s="519"/>
      <c r="AY18" s="514"/>
      <c r="AZ18" s="514"/>
      <c r="BA18" s="514"/>
      <c r="BC18" s="518"/>
      <c r="BD18" s="513" t="s">
        <v>423</v>
      </c>
      <c r="BE18" s="513"/>
      <c r="BF18" s="513"/>
      <c r="BG18" s="513"/>
      <c r="BH18" s="513"/>
      <c r="BI18" s="513"/>
      <c r="BJ18" s="513"/>
      <c r="BK18" s="513"/>
      <c r="BL18" s="513"/>
      <c r="BM18" s="513"/>
    </row>
    <row r="19" spans="1:65" ht="15.75">
      <c r="A19" s="513" t="s">
        <v>717</v>
      </c>
      <c r="B19" s="513"/>
      <c r="C19" s="513"/>
      <c r="D19" s="513"/>
      <c r="E19" s="513"/>
      <c r="F19" s="513"/>
      <c r="G19" s="513"/>
      <c r="I19" s="548" t="s">
        <v>357</v>
      </c>
      <c r="J19" s="548"/>
      <c r="K19" s="581">
        <f>SUM(K16:K17)</f>
        <v>0</v>
      </c>
      <c r="L19" s="582"/>
      <c r="M19" s="581">
        <f t="shared" ref="M19:Q19" si="2">SUM(M16:M17)</f>
        <v>0</v>
      </c>
      <c r="N19" s="582"/>
      <c r="O19" s="581">
        <f t="shared" si="2"/>
        <v>0</v>
      </c>
      <c r="P19" s="582"/>
      <c r="Q19" s="581">
        <f t="shared" si="2"/>
        <v>0</v>
      </c>
      <c r="R19" s="549" t="s">
        <v>357</v>
      </c>
      <c r="S19" s="513"/>
      <c r="T19" s="523">
        <f>T8+T11+T13+T16+T17</f>
        <v>0</v>
      </c>
      <c r="U19" s="514"/>
      <c r="V19" s="550">
        <f>V8+V11+V13</f>
        <v>0</v>
      </c>
      <c r="W19" s="551"/>
      <c r="X19" s="550">
        <f>X8+X11+X13+X17</f>
        <v>0</v>
      </c>
      <c r="Y19" s="551"/>
      <c r="Z19" s="550"/>
      <c r="AA19" s="513"/>
      <c r="AB19" s="513"/>
      <c r="AC19" s="513"/>
      <c r="AD19" s="513"/>
      <c r="AE19" s="513"/>
      <c r="AF19" s="513"/>
      <c r="AG19" s="513"/>
      <c r="AH19" s="513"/>
      <c r="AI19" s="570" t="s">
        <v>689</v>
      </c>
      <c r="AJ19" s="513"/>
      <c r="AK19" s="513"/>
      <c r="AL19" s="513"/>
      <c r="AM19" s="513"/>
      <c r="AN19" s="780" t="e">
        <f>AN16*AN17</f>
        <v>#DIV/0!</v>
      </c>
      <c r="AO19" s="780"/>
      <c r="AP19" s="513"/>
      <c r="AQ19" s="532"/>
      <c r="AR19" s="533"/>
      <c r="AS19" s="519"/>
      <c r="AT19" s="523"/>
      <c r="AU19" s="537"/>
      <c r="AV19" s="519"/>
      <c r="AW19" s="519"/>
      <c r="AX19" s="519"/>
      <c r="AY19" s="514"/>
      <c r="AZ19" s="514"/>
      <c r="BA19" s="514"/>
      <c r="BC19" s="518"/>
      <c r="BD19" s="513"/>
      <c r="BE19" s="513"/>
      <c r="BF19" s="513"/>
      <c r="BG19" s="513"/>
      <c r="BH19" s="513"/>
      <c r="BI19" s="513"/>
      <c r="BJ19" s="513"/>
      <c r="BK19" s="513"/>
      <c r="BL19" s="513"/>
      <c r="BM19" s="513"/>
    </row>
    <row r="20" spans="1:65" ht="15.75">
      <c r="A20" s="513"/>
      <c r="B20" s="519"/>
      <c r="C20" s="519"/>
      <c r="D20" s="519"/>
      <c r="E20" s="519"/>
      <c r="F20" s="519"/>
      <c r="G20" s="519"/>
      <c r="K20" s="552"/>
      <c r="L20" s="530"/>
      <c r="M20" s="552"/>
      <c r="N20" s="530"/>
      <c r="O20" s="552"/>
      <c r="P20" s="552"/>
      <c r="R20" s="513"/>
      <c r="S20" s="513"/>
      <c r="T20" s="527"/>
      <c r="U20" s="514"/>
      <c r="V20" s="513"/>
      <c r="W20" s="514"/>
      <c r="X20" s="514"/>
      <c r="Y20" s="514"/>
      <c r="Z20" s="514"/>
      <c r="AA20" s="513" t="s">
        <v>382</v>
      </c>
      <c r="AB20" s="513"/>
      <c r="AC20" s="513"/>
      <c r="AD20" s="519"/>
      <c r="AE20" s="513"/>
      <c r="AF20" s="513"/>
      <c r="AG20" s="519"/>
      <c r="AH20" s="513"/>
      <c r="AI20" s="570" t="s">
        <v>690</v>
      </c>
      <c r="AJ20" s="513"/>
      <c r="AK20" s="513"/>
      <c r="AL20" s="513"/>
      <c r="AM20" s="513"/>
      <c r="AN20" s="780" t="e">
        <f>AN16*AN18</f>
        <v>#DIV/0!</v>
      </c>
      <c r="AO20" s="780"/>
      <c r="AP20" s="513"/>
      <c r="AQ20" s="532"/>
      <c r="AR20" s="533"/>
      <c r="AS20" s="519"/>
      <c r="AT20" s="523"/>
      <c r="AU20" s="523"/>
      <c r="AV20" s="519"/>
      <c r="AW20" s="519"/>
      <c r="AX20" s="519"/>
      <c r="AY20" s="514"/>
      <c r="AZ20" s="514"/>
      <c r="BA20" s="514"/>
      <c r="BC20" s="518" t="s">
        <v>424</v>
      </c>
      <c r="BD20" s="513" t="s">
        <v>425</v>
      </c>
      <c r="BE20" s="513"/>
      <c r="BF20" s="513"/>
      <c r="BG20" s="513"/>
      <c r="BH20" s="513" t="s">
        <v>352</v>
      </c>
      <c r="BI20" s="519"/>
      <c r="BJ20" s="513"/>
      <c r="BK20" s="513"/>
      <c r="BL20" s="513"/>
      <c r="BM20" s="513"/>
    </row>
    <row r="21" spans="1:65" ht="15.75">
      <c r="A21" s="553"/>
      <c r="B21" s="554"/>
      <c r="C21" s="554"/>
      <c r="D21" s="554" t="s">
        <v>332</v>
      </c>
      <c r="E21" s="554"/>
      <c r="F21" s="554"/>
      <c r="G21" s="554"/>
      <c r="H21" s="511"/>
      <c r="I21" s="526" t="s">
        <v>358</v>
      </c>
      <c r="J21" s="526"/>
      <c r="K21" s="552"/>
      <c r="L21" s="530"/>
      <c r="M21" s="552"/>
      <c r="N21" s="530"/>
      <c r="O21" s="552"/>
      <c r="P21" s="552"/>
      <c r="R21" s="509" t="s">
        <v>371</v>
      </c>
      <c r="S21" s="513"/>
      <c r="T21" s="523">
        <v>0</v>
      </c>
      <c r="U21" s="514"/>
      <c r="V21" s="519" t="s">
        <v>370</v>
      </c>
      <c r="W21" s="514"/>
      <c r="X21" s="523" t="s">
        <v>370</v>
      </c>
      <c r="Y21" s="531"/>
      <c r="Z21" s="523"/>
      <c r="AA21" s="513"/>
      <c r="AB21" s="513"/>
      <c r="AC21" s="513"/>
      <c r="AD21" s="514"/>
      <c r="AE21" s="513"/>
      <c r="AF21" s="513"/>
      <c r="AG21" s="514"/>
      <c r="AH21" s="513"/>
      <c r="AP21" s="513"/>
      <c r="AQ21" s="532"/>
      <c r="AR21" s="533"/>
      <c r="AS21" s="519"/>
      <c r="AT21" s="523"/>
      <c r="AU21" s="523"/>
      <c r="AV21" s="519"/>
      <c r="AW21" s="519"/>
      <c r="AX21" s="519"/>
      <c r="AY21" s="514"/>
      <c r="AZ21" s="514"/>
      <c r="BA21" s="514"/>
      <c r="BC21" s="518"/>
      <c r="BD21" s="513"/>
      <c r="BE21" s="513"/>
      <c r="BF21" s="513"/>
      <c r="BG21" s="513"/>
      <c r="BH21" s="513"/>
      <c r="BI21" s="513"/>
      <c r="BJ21" s="513"/>
      <c r="BK21" s="513"/>
      <c r="BL21" s="513"/>
      <c r="BM21" s="513"/>
    </row>
    <row r="22" spans="1:65" ht="20.100000000000001" customHeight="1">
      <c r="A22" s="553"/>
      <c r="B22" s="554" t="s">
        <v>333</v>
      </c>
      <c r="C22" s="554" t="s">
        <v>334</v>
      </c>
      <c r="D22" s="554" t="s">
        <v>335</v>
      </c>
      <c r="E22" s="554" t="s">
        <v>336</v>
      </c>
      <c r="F22" s="554" t="s">
        <v>337</v>
      </c>
      <c r="G22" s="554" t="s">
        <v>338</v>
      </c>
      <c r="H22" s="511"/>
      <c r="I22" s="580" t="s">
        <v>153</v>
      </c>
      <c r="K22" s="529">
        <v>0</v>
      </c>
      <c r="L22" s="530"/>
      <c r="M22" s="529">
        <v>0</v>
      </c>
      <c r="N22" s="530"/>
      <c r="O22" s="529">
        <v>0</v>
      </c>
      <c r="P22" s="530"/>
      <c r="Q22" s="529">
        <v>0</v>
      </c>
      <c r="R22" s="513"/>
      <c r="S22" s="513"/>
      <c r="T22" s="527"/>
      <c r="U22" s="514"/>
      <c r="V22" s="513"/>
      <c r="W22" s="514"/>
      <c r="X22" s="513"/>
      <c r="Y22" s="513"/>
      <c r="Z22" s="513"/>
      <c r="AA22" s="513" t="s">
        <v>765</v>
      </c>
      <c r="AB22" s="513"/>
      <c r="AC22" s="514"/>
      <c r="AD22" s="692" t="s">
        <v>767</v>
      </c>
      <c r="AE22" s="513"/>
      <c r="AF22" s="513"/>
      <c r="AG22" s="514"/>
      <c r="AH22" s="513"/>
      <c r="AI22" s="509" t="s">
        <v>685</v>
      </c>
      <c r="AJ22" s="513"/>
      <c r="AK22" s="513"/>
      <c r="AL22" s="513"/>
      <c r="AM22" s="513"/>
      <c r="AN22" s="513"/>
      <c r="AP22" s="513"/>
      <c r="AQ22" s="532"/>
      <c r="AR22" s="533"/>
      <c r="AS22" s="519"/>
      <c r="AT22" s="523"/>
      <c r="AU22" s="523"/>
      <c r="AV22" s="519"/>
      <c r="AW22" s="519"/>
      <c r="AX22" s="519"/>
      <c r="AY22" s="514"/>
      <c r="AZ22" s="514"/>
      <c r="BA22" s="514"/>
      <c r="BC22" s="518" t="s">
        <v>426</v>
      </c>
      <c r="BD22" s="513" t="s">
        <v>427</v>
      </c>
      <c r="BE22" s="513"/>
      <c r="BF22" s="513"/>
      <c r="BG22" s="513"/>
      <c r="BH22" s="513"/>
      <c r="BI22" s="513"/>
      <c r="BJ22" s="513"/>
      <c r="BK22" s="513"/>
      <c r="BL22" s="513"/>
      <c r="BM22" s="513"/>
    </row>
    <row r="23" spans="1:65" ht="15.75">
      <c r="A23" s="555"/>
      <c r="B23" s="556" t="s">
        <v>339</v>
      </c>
      <c r="C23" s="556" t="s">
        <v>504</v>
      </c>
      <c r="D23" s="556" t="s">
        <v>340</v>
      </c>
      <c r="E23" s="556" t="s">
        <v>341</v>
      </c>
      <c r="F23" s="556" t="s">
        <v>505</v>
      </c>
      <c r="G23" s="556" t="s">
        <v>342</v>
      </c>
      <c r="H23" s="511"/>
      <c r="I23" s="580" t="s">
        <v>725</v>
      </c>
      <c r="K23" s="529">
        <v>0</v>
      </c>
      <c r="L23" s="530"/>
      <c r="M23" s="529">
        <v>0</v>
      </c>
      <c r="N23" s="530"/>
      <c r="O23" s="529">
        <v>0</v>
      </c>
      <c r="P23" s="530"/>
      <c r="Q23" s="529">
        <v>0</v>
      </c>
      <c r="R23" s="509" t="s">
        <v>372</v>
      </c>
      <c r="S23" s="513"/>
      <c r="T23" s="527">
        <f>T19+T21</f>
        <v>0</v>
      </c>
      <c r="U23" s="514"/>
      <c r="V23" s="527">
        <f>V19</f>
        <v>0</v>
      </c>
      <c r="W23" s="514"/>
      <c r="X23" s="527">
        <f>X19</f>
        <v>0</v>
      </c>
      <c r="Y23" s="527"/>
      <c r="Z23" s="527"/>
      <c r="AA23" s="513"/>
      <c r="AB23" s="513"/>
      <c r="AC23" s="513"/>
      <c r="AD23" s="514"/>
      <c r="AE23" s="513"/>
      <c r="AF23" s="513"/>
      <c r="AG23" s="514"/>
      <c r="AH23" s="513"/>
      <c r="AI23" s="513"/>
      <c r="AJ23" s="513"/>
      <c r="AK23" s="513"/>
      <c r="AL23" s="513"/>
      <c r="AM23" s="513"/>
      <c r="AN23" s="513"/>
      <c r="AP23" s="513"/>
      <c r="AQ23" s="532"/>
      <c r="AR23" s="533"/>
      <c r="AS23" s="519"/>
      <c r="AT23" s="523"/>
      <c r="AU23" s="523"/>
      <c r="AV23" s="519"/>
      <c r="AW23" s="519"/>
      <c r="AX23" s="519"/>
      <c r="AY23" s="514"/>
      <c r="AZ23" s="514"/>
      <c r="BA23" s="514"/>
      <c r="BC23" s="518"/>
      <c r="BD23" s="513" t="s">
        <v>428</v>
      </c>
      <c r="BE23" s="513"/>
      <c r="BF23" s="513"/>
      <c r="BG23" s="513"/>
      <c r="BH23" s="513" t="s">
        <v>352</v>
      </c>
      <c r="BI23" s="519"/>
      <c r="BJ23" s="513"/>
      <c r="BK23" s="513"/>
      <c r="BL23" s="513"/>
      <c r="BM23" s="513"/>
    </row>
    <row r="24" spans="1:65" ht="20.100000000000001" customHeight="1">
      <c r="A24" s="557" t="s">
        <v>722</v>
      </c>
      <c r="B24" s="573">
        <v>0</v>
      </c>
      <c r="C24" s="574">
        <v>0</v>
      </c>
      <c r="D24" s="575">
        <f>C24*B24</f>
        <v>0</v>
      </c>
      <c r="E24" s="572">
        <v>0</v>
      </c>
      <c r="F24" s="572">
        <v>0</v>
      </c>
      <c r="G24" s="575">
        <f>E24-F24</f>
        <v>0</v>
      </c>
      <c r="H24" s="511"/>
      <c r="K24" s="530"/>
      <c r="L24" s="530"/>
      <c r="M24" s="530"/>
      <c r="N24" s="530"/>
      <c r="O24" s="530"/>
      <c r="P24" s="530"/>
      <c r="R24" s="513"/>
      <c r="S24" s="513"/>
      <c r="T24" s="527"/>
      <c r="U24" s="514"/>
      <c r="V24" s="513"/>
      <c r="W24" s="514"/>
      <c r="X24" s="513"/>
      <c r="Y24" s="513"/>
      <c r="Z24" s="513"/>
      <c r="AA24" s="513" t="s">
        <v>510</v>
      </c>
      <c r="AB24" s="513"/>
      <c r="AC24" s="513"/>
      <c r="AD24" s="694" t="str">
        <f>IF(AD22="YES",+ROUND(SUM(AD6:AD20)*0.3,0),"N/A")</f>
        <v>N/A</v>
      </c>
      <c r="AE24" s="513"/>
      <c r="AF24" s="513"/>
      <c r="AG24" s="519" t="s">
        <v>362</v>
      </c>
      <c r="AH24" s="513"/>
      <c r="AI24" s="513" t="s">
        <v>691</v>
      </c>
      <c r="AJ24" s="513"/>
      <c r="AK24" s="513"/>
      <c r="AL24" s="513"/>
      <c r="AM24" s="513"/>
      <c r="AN24" s="513"/>
      <c r="AP24" s="513"/>
      <c r="AQ24" s="532"/>
      <c r="AR24" s="533"/>
      <c r="AS24" s="519"/>
      <c r="AT24" s="523"/>
      <c r="AU24" s="523"/>
      <c r="AV24" s="519"/>
      <c r="AW24" s="519"/>
      <c r="AX24" s="519"/>
      <c r="AY24" s="514"/>
      <c r="AZ24" s="514"/>
      <c r="BA24" s="514"/>
      <c r="BC24" s="518"/>
      <c r="BD24" s="513"/>
      <c r="BE24" s="513"/>
      <c r="BF24" s="513"/>
      <c r="BG24" s="513"/>
      <c r="BH24" s="513"/>
      <c r="BI24" s="513"/>
      <c r="BJ24" s="513"/>
      <c r="BK24" s="513"/>
      <c r="BL24" s="513"/>
      <c r="BM24" s="513"/>
    </row>
    <row r="25" spans="1:65" ht="20.100000000000001" customHeight="1">
      <c r="A25" s="557" t="s">
        <v>343</v>
      </c>
      <c r="B25" s="573">
        <v>0</v>
      </c>
      <c r="C25" s="574">
        <v>0</v>
      </c>
      <c r="D25" s="575">
        <f t="shared" ref="D25:D33" si="3">C25*B25</f>
        <v>0</v>
      </c>
      <c r="E25" s="572">
        <v>0</v>
      </c>
      <c r="F25" s="573">
        <v>0</v>
      </c>
      <c r="G25" s="575">
        <f t="shared" ref="G25:G34" si="4">E25-F25</f>
        <v>0</v>
      </c>
      <c r="H25" s="511"/>
      <c r="I25" s="548" t="s">
        <v>357</v>
      </c>
      <c r="J25" s="548"/>
      <c r="K25" s="535">
        <f>SUM(K22:K23)</f>
        <v>0</v>
      </c>
      <c r="L25" s="530"/>
      <c r="M25" s="535">
        <f>SUM(M22:M23)</f>
        <v>0</v>
      </c>
      <c r="N25" s="530"/>
      <c r="O25" s="535">
        <f>SUM(O22:O23)</f>
        <v>0</v>
      </c>
      <c r="P25" s="558"/>
      <c r="R25" s="509" t="s">
        <v>373</v>
      </c>
      <c r="S25" s="513"/>
      <c r="T25" s="527"/>
      <c r="U25" s="514"/>
      <c r="V25" s="513"/>
      <c r="W25" s="514"/>
      <c r="X25" s="513"/>
      <c r="Y25" s="513"/>
      <c r="Z25" s="513"/>
      <c r="AA25" s="513"/>
      <c r="AB25" s="513"/>
      <c r="AC25" s="513"/>
      <c r="AD25" s="513"/>
      <c r="AE25" s="513"/>
      <c r="AF25" s="513"/>
      <c r="AG25" s="527"/>
      <c r="AH25" s="513"/>
      <c r="AI25" s="513" t="s">
        <v>692</v>
      </c>
      <c r="AJ25" s="513"/>
      <c r="AK25" s="513"/>
      <c r="AL25" s="513"/>
      <c r="AM25" s="513"/>
      <c r="AN25" s="513"/>
      <c r="AP25" s="513"/>
      <c r="AQ25" s="532" t="s">
        <v>398</v>
      </c>
      <c r="AR25" s="533"/>
      <c r="AS25" s="519"/>
      <c r="AT25" s="523"/>
      <c r="AU25" s="523"/>
      <c r="AV25" s="519"/>
      <c r="AW25" s="519"/>
      <c r="AX25" s="519"/>
      <c r="AY25" s="514"/>
      <c r="AZ25" s="514"/>
      <c r="BA25" s="514"/>
      <c r="BC25" s="518" t="s">
        <v>429</v>
      </c>
      <c r="BD25" s="513" t="s">
        <v>430</v>
      </c>
      <c r="BE25" s="513"/>
      <c r="BF25" s="513"/>
      <c r="BG25" s="513"/>
      <c r="BH25" s="513"/>
      <c r="BI25" s="513"/>
      <c r="BJ25" s="513"/>
      <c r="BK25" s="513"/>
      <c r="BL25" s="513"/>
      <c r="BM25" s="513"/>
    </row>
    <row r="26" spans="1:65" ht="16.149999999999999" customHeight="1">
      <c r="A26" s="557" t="s">
        <v>343</v>
      </c>
      <c r="B26" s="573">
        <v>0</v>
      </c>
      <c r="C26" s="574">
        <v>0</v>
      </c>
      <c r="D26" s="575">
        <f t="shared" si="3"/>
        <v>0</v>
      </c>
      <c r="E26" s="572">
        <v>0</v>
      </c>
      <c r="F26" s="573">
        <v>0</v>
      </c>
      <c r="G26" s="575">
        <f t="shared" si="4"/>
        <v>0</v>
      </c>
      <c r="H26" s="511"/>
      <c r="K26" s="552"/>
      <c r="L26" s="530"/>
      <c r="M26" s="552"/>
      <c r="N26" s="530"/>
      <c r="O26" s="552"/>
      <c r="P26" s="552"/>
      <c r="R26" s="580" t="s">
        <v>740</v>
      </c>
      <c r="S26" s="513"/>
      <c r="T26" s="523">
        <v>0</v>
      </c>
      <c r="U26" s="514"/>
      <c r="V26" s="519" t="s">
        <v>370</v>
      </c>
      <c r="W26" s="514"/>
      <c r="X26" s="519" t="s">
        <v>370</v>
      </c>
      <c r="Y26" s="514"/>
      <c r="Z26" s="523"/>
      <c r="AA26" s="509" t="s">
        <v>66</v>
      </c>
      <c r="AB26" s="509"/>
      <c r="AC26" s="513"/>
      <c r="AD26" s="584">
        <f>SUM(AD6:AD25)</f>
        <v>0</v>
      </c>
      <c r="AE26" s="513"/>
      <c r="AF26" s="513"/>
      <c r="AG26" s="584">
        <f>AG6</f>
        <v>0</v>
      </c>
      <c r="AH26" s="513"/>
      <c r="AI26" s="513"/>
      <c r="AJ26" s="513"/>
      <c r="AK26" s="513"/>
      <c r="AL26" s="513"/>
      <c r="AM26" s="513"/>
      <c r="AN26" s="513"/>
      <c r="AO26" s="513"/>
      <c r="AP26" s="513"/>
      <c r="AQ26" s="532"/>
      <c r="AR26" s="533"/>
      <c r="AS26" s="519"/>
      <c r="AT26" s="523"/>
      <c r="AU26" s="523"/>
      <c r="AV26" s="519"/>
      <c r="AW26" s="519"/>
      <c r="AX26" s="519"/>
      <c r="AY26" s="514"/>
      <c r="AZ26" s="514"/>
      <c r="BA26" s="514"/>
      <c r="BC26" s="518"/>
      <c r="BD26" s="513" t="s">
        <v>431</v>
      </c>
      <c r="BE26" s="513"/>
      <c r="BF26" s="513"/>
      <c r="BG26" s="513"/>
      <c r="BH26" s="513" t="s">
        <v>352</v>
      </c>
      <c r="BI26" s="519"/>
      <c r="BJ26" s="513"/>
      <c r="BK26" s="513"/>
      <c r="BL26" s="513"/>
      <c r="BM26" s="513"/>
    </row>
    <row r="27" spans="1:65" ht="16.149999999999999" customHeight="1">
      <c r="A27" s="557" t="s">
        <v>343</v>
      </c>
      <c r="B27" s="573">
        <v>0</v>
      </c>
      <c r="C27" s="574">
        <v>0</v>
      </c>
      <c r="D27" s="575">
        <f t="shared" si="3"/>
        <v>0</v>
      </c>
      <c r="E27" s="572">
        <v>0</v>
      </c>
      <c r="F27" s="573">
        <v>0</v>
      </c>
      <c r="G27" s="575">
        <f t="shared" si="4"/>
        <v>0</v>
      </c>
      <c r="H27" s="511"/>
      <c r="I27" s="526" t="s">
        <v>359</v>
      </c>
      <c r="J27" s="526"/>
      <c r="K27" s="552"/>
      <c r="L27" s="530"/>
      <c r="M27" s="552"/>
      <c r="N27" s="530"/>
      <c r="O27" s="552"/>
      <c r="P27" s="552"/>
      <c r="R27" s="580" t="s">
        <v>741</v>
      </c>
      <c r="S27" s="513"/>
      <c r="T27" s="523">
        <v>0</v>
      </c>
      <c r="U27" s="514"/>
      <c r="V27" s="519" t="s">
        <v>370</v>
      </c>
      <c r="W27" s="514"/>
      <c r="X27" s="519" t="s">
        <v>370</v>
      </c>
      <c r="Y27" s="514"/>
      <c r="Z27" s="523"/>
      <c r="AA27" s="513"/>
      <c r="AB27" s="513"/>
      <c r="AC27" s="513"/>
      <c r="AD27" s="513"/>
      <c r="AE27" s="513"/>
      <c r="AF27" s="513"/>
      <c r="AG27" s="513"/>
      <c r="AH27" s="513"/>
      <c r="AI27" s="570" t="s">
        <v>695</v>
      </c>
      <c r="AJ27" s="513"/>
      <c r="AK27" s="513"/>
      <c r="AL27" s="513"/>
      <c r="AM27" s="513"/>
      <c r="AN27" s="789">
        <f>B35</f>
        <v>0</v>
      </c>
      <c r="AO27" s="789"/>
      <c r="AP27" s="513"/>
      <c r="AQ27" s="532" t="s">
        <v>399</v>
      </c>
      <c r="AR27" s="533"/>
      <c r="AS27" s="519"/>
      <c r="AT27" s="523"/>
      <c r="AU27" s="537"/>
      <c r="AV27" s="519"/>
      <c r="AW27" s="519"/>
      <c r="AX27" s="519"/>
      <c r="AY27" s="514"/>
      <c r="AZ27" s="514"/>
      <c r="BA27" s="514"/>
      <c r="BC27" s="513"/>
      <c r="BD27" s="513"/>
      <c r="BE27" s="513"/>
      <c r="BF27" s="513"/>
      <c r="BG27" s="513"/>
      <c r="BH27" s="513"/>
      <c r="BI27" s="513"/>
      <c r="BJ27" s="513"/>
      <c r="BK27" s="513"/>
      <c r="BL27" s="513"/>
      <c r="BM27" s="513"/>
    </row>
    <row r="28" spans="1:65" ht="16.149999999999999" customHeight="1">
      <c r="A28" s="557" t="s">
        <v>343</v>
      </c>
      <c r="B28" s="573">
        <v>0</v>
      </c>
      <c r="C28" s="574">
        <v>0</v>
      </c>
      <c r="D28" s="575">
        <f t="shared" si="3"/>
        <v>0</v>
      </c>
      <c r="E28" s="572">
        <v>0</v>
      </c>
      <c r="F28" s="573">
        <v>0</v>
      </c>
      <c r="G28" s="575">
        <f t="shared" si="4"/>
        <v>0</v>
      </c>
      <c r="H28" s="511"/>
      <c r="I28" s="580" t="s">
        <v>726</v>
      </c>
      <c r="K28" s="529">
        <v>0</v>
      </c>
      <c r="L28" s="530"/>
      <c r="M28" s="529">
        <v>0</v>
      </c>
      <c r="N28" s="530"/>
      <c r="O28" s="529">
        <v>0</v>
      </c>
      <c r="P28" s="530"/>
      <c r="Q28" s="529">
        <v>0</v>
      </c>
      <c r="R28" s="580" t="s">
        <v>742</v>
      </c>
      <c r="S28" s="513"/>
      <c r="T28" s="523">
        <v>0</v>
      </c>
      <c r="U28" s="514"/>
      <c r="V28" s="519" t="s">
        <v>370</v>
      </c>
      <c r="W28" s="514"/>
      <c r="X28" s="519" t="s">
        <v>370</v>
      </c>
      <c r="Y28" s="514"/>
      <c r="Z28" s="523"/>
      <c r="AA28" s="513"/>
      <c r="AB28" s="513"/>
      <c r="AC28" s="513"/>
      <c r="AD28" s="585"/>
      <c r="AE28" s="513"/>
      <c r="AF28" s="513"/>
      <c r="AG28" s="513"/>
      <c r="AH28" s="513"/>
      <c r="AI28" s="570" t="s">
        <v>694</v>
      </c>
      <c r="AJ28" s="513"/>
      <c r="AK28" s="513"/>
      <c r="AL28" s="513"/>
      <c r="AM28" s="513"/>
      <c r="AN28" s="778">
        <f>D35</f>
        <v>0</v>
      </c>
      <c r="AO28" s="778"/>
      <c r="AP28" s="513"/>
      <c r="AQ28" s="532"/>
      <c r="AR28" s="533"/>
      <c r="AS28" s="519"/>
      <c r="AT28" s="523"/>
      <c r="AU28" s="523"/>
      <c r="AV28" s="519"/>
      <c r="AW28" s="519"/>
      <c r="AX28" s="519"/>
      <c r="AY28" s="514"/>
      <c r="AZ28" s="514"/>
      <c r="BA28" s="514"/>
      <c r="BC28" s="509" t="s">
        <v>432</v>
      </c>
      <c r="BD28" s="513"/>
      <c r="BE28" s="513"/>
      <c r="BF28" s="513"/>
      <c r="BG28" s="513"/>
      <c r="BH28" s="513"/>
      <c r="BI28" s="513"/>
      <c r="BJ28" s="513"/>
      <c r="BK28" s="513"/>
      <c r="BL28" s="513"/>
      <c r="BM28" s="513"/>
    </row>
    <row r="29" spans="1:65" ht="16.149999999999999" customHeight="1">
      <c r="A29" s="557" t="s">
        <v>343</v>
      </c>
      <c r="B29" s="573">
        <v>0</v>
      </c>
      <c r="C29" s="574">
        <v>0</v>
      </c>
      <c r="D29" s="575">
        <f t="shared" si="3"/>
        <v>0</v>
      </c>
      <c r="E29" s="572">
        <v>0</v>
      </c>
      <c r="F29" s="573">
        <v>0</v>
      </c>
      <c r="G29" s="575">
        <f t="shared" si="4"/>
        <v>0</v>
      </c>
      <c r="H29" s="511"/>
      <c r="I29" s="580" t="s">
        <v>727</v>
      </c>
      <c r="K29" s="529">
        <v>0</v>
      </c>
      <c r="L29" s="530"/>
      <c r="M29" s="529">
        <v>0</v>
      </c>
      <c r="N29" s="530"/>
      <c r="O29" s="529">
        <v>0</v>
      </c>
      <c r="P29" s="530"/>
      <c r="Q29" s="529">
        <v>0</v>
      </c>
      <c r="R29" s="580" t="s">
        <v>743</v>
      </c>
      <c r="S29" s="513"/>
      <c r="T29" s="523">
        <v>0</v>
      </c>
      <c r="U29" s="514"/>
      <c r="V29" s="519" t="s">
        <v>370</v>
      </c>
      <c r="W29" s="514"/>
      <c r="X29" s="519" t="s">
        <v>370</v>
      </c>
      <c r="Y29" s="514"/>
      <c r="Z29" s="523"/>
      <c r="AA29" s="513" t="s">
        <v>554</v>
      </c>
      <c r="AB29" s="513"/>
      <c r="AC29" s="513"/>
      <c r="AD29" s="513"/>
      <c r="AE29" s="513"/>
      <c r="AF29" s="513"/>
      <c r="AG29" s="513"/>
      <c r="AH29" s="513"/>
      <c r="AI29" s="570" t="s">
        <v>701</v>
      </c>
      <c r="AJ29" s="513"/>
      <c r="AK29" s="513"/>
      <c r="AL29" s="513"/>
      <c r="AM29" s="513"/>
      <c r="AN29" s="781" t="e">
        <f>AN27/AN6</f>
        <v>#DIV/0!</v>
      </c>
      <c r="AO29" s="781"/>
      <c r="AP29" s="513"/>
      <c r="AQ29" s="532"/>
      <c r="AR29" s="533"/>
      <c r="AS29" s="519"/>
      <c r="AT29" s="519"/>
      <c r="AU29" s="519"/>
      <c r="AV29" s="519"/>
      <c r="AW29" s="519"/>
      <c r="AX29" s="519"/>
      <c r="AY29" s="514"/>
      <c r="AZ29" s="514"/>
      <c r="BA29" s="514"/>
      <c r="BC29" s="513"/>
      <c r="BD29" s="513"/>
      <c r="BE29" s="513"/>
      <c r="BF29" s="513"/>
      <c r="BG29" s="513"/>
      <c r="BH29" s="513"/>
      <c r="BI29" s="513"/>
      <c r="BJ29" s="513"/>
      <c r="BK29" s="513"/>
      <c r="BL29" s="513"/>
      <c r="BM29" s="513"/>
    </row>
    <row r="30" spans="1:65" ht="16.149999999999999" customHeight="1">
      <c r="A30" s="557" t="s">
        <v>343</v>
      </c>
      <c r="B30" s="573">
        <v>0</v>
      </c>
      <c r="C30" s="574">
        <v>0</v>
      </c>
      <c r="D30" s="575">
        <f t="shared" si="3"/>
        <v>0</v>
      </c>
      <c r="E30" s="572">
        <v>0</v>
      </c>
      <c r="F30" s="573">
        <v>0</v>
      </c>
      <c r="G30" s="575">
        <f t="shared" si="4"/>
        <v>0</v>
      </c>
      <c r="H30" s="511"/>
      <c r="I30" s="580" t="s">
        <v>728</v>
      </c>
      <c r="K30" s="529">
        <v>0</v>
      </c>
      <c r="L30" s="530"/>
      <c r="M30" s="529">
        <v>0</v>
      </c>
      <c r="N30" s="530"/>
      <c r="O30" s="529">
        <v>0</v>
      </c>
      <c r="P30" s="530"/>
      <c r="Q30" s="529">
        <v>0</v>
      </c>
      <c r="R30" s="580" t="s">
        <v>744</v>
      </c>
      <c r="S30" s="513"/>
      <c r="T30" s="523">
        <v>0</v>
      </c>
      <c r="U30" s="514"/>
      <c r="V30" s="519" t="s">
        <v>370</v>
      </c>
      <c r="W30" s="514"/>
      <c r="X30" s="519" t="s">
        <v>370</v>
      </c>
      <c r="Y30" s="514"/>
      <c r="Z30" s="523"/>
      <c r="AA30" s="513" t="s">
        <v>383</v>
      </c>
      <c r="AB30" s="513"/>
      <c r="AC30" s="513"/>
      <c r="AD30" s="513"/>
      <c r="AE30" s="513"/>
      <c r="AF30" s="513"/>
      <c r="AG30" s="513"/>
      <c r="AH30" s="513"/>
      <c r="AI30" s="570" t="s">
        <v>702</v>
      </c>
      <c r="AJ30" s="513"/>
      <c r="AK30" s="513"/>
      <c r="AL30" s="513"/>
      <c r="AM30" s="513"/>
      <c r="AN30" s="781" t="e">
        <f>AN28/AN9</f>
        <v>#DIV/0!</v>
      </c>
      <c r="AO30" s="781"/>
      <c r="AP30" s="513"/>
      <c r="AQ30" s="532"/>
      <c r="AR30" s="533"/>
      <c r="AS30" s="519"/>
      <c r="AT30" s="519"/>
      <c r="AU30" s="519"/>
      <c r="AV30" s="519"/>
      <c r="AW30" s="519"/>
      <c r="AX30" s="519"/>
      <c r="AY30" s="514"/>
      <c r="AZ30" s="514"/>
      <c r="BA30" s="514"/>
      <c r="BC30" s="513" t="s">
        <v>718</v>
      </c>
      <c r="BD30" s="513"/>
      <c r="BE30" s="513"/>
      <c r="BF30" s="513"/>
      <c r="BG30" s="513"/>
      <c r="BH30" s="513"/>
      <c r="BI30" s="513"/>
      <c r="BJ30" s="513"/>
      <c r="BK30" s="513"/>
      <c r="BL30" s="513"/>
      <c r="BM30" s="513"/>
    </row>
    <row r="31" spans="1:65" ht="16.149999999999999" customHeight="1">
      <c r="A31" s="557" t="s">
        <v>344</v>
      </c>
      <c r="B31" s="573">
        <v>0</v>
      </c>
      <c r="C31" s="574">
        <v>0</v>
      </c>
      <c r="D31" s="575">
        <f t="shared" si="3"/>
        <v>0</v>
      </c>
      <c r="E31" s="572">
        <v>0</v>
      </c>
      <c r="F31" s="573">
        <v>0</v>
      </c>
      <c r="G31" s="575">
        <f t="shared" si="4"/>
        <v>0</v>
      </c>
      <c r="H31" s="511"/>
      <c r="I31" s="580" t="s">
        <v>157</v>
      </c>
      <c r="K31" s="529">
        <v>0</v>
      </c>
      <c r="L31" s="530"/>
      <c r="M31" s="529">
        <v>0</v>
      </c>
      <c r="N31" s="530"/>
      <c r="O31" s="529">
        <v>0</v>
      </c>
      <c r="P31" s="530"/>
      <c r="Q31" s="529">
        <v>0</v>
      </c>
      <c r="R31" s="580" t="s">
        <v>745</v>
      </c>
      <c r="S31" s="513"/>
      <c r="T31" s="523">
        <v>0</v>
      </c>
      <c r="U31" s="514"/>
      <c r="V31" s="519" t="s">
        <v>370</v>
      </c>
      <c r="W31" s="514"/>
      <c r="X31" s="519" t="s">
        <v>370</v>
      </c>
      <c r="Y31" s="514"/>
      <c r="Z31" s="523"/>
      <c r="AA31" s="513" t="s">
        <v>384</v>
      </c>
      <c r="AB31" s="513"/>
      <c r="AC31" s="513"/>
      <c r="AD31" s="513"/>
      <c r="AE31" s="513"/>
      <c r="AF31" s="513"/>
      <c r="AG31" s="513"/>
      <c r="AH31" s="513"/>
      <c r="AI31" s="570" t="s">
        <v>696</v>
      </c>
      <c r="AJ31" s="513"/>
      <c r="AK31" s="513"/>
      <c r="AL31" s="513"/>
      <c r="AM31" s="513"/>
      <c r="AN31" s="781" t="e">
        <f>MIN(AN29,AN30)</f>
        <v>#DIV/0!</v>
      </c>
      <c r="AO31" s="781"/>
      <c r="AP31" s="513"/>
      <c r="AQ31" s="532"/>
      <c r="AR31" s="533"/>
      <c r="AS31" s="519"/>
      <c r="AT31" s="519"/>
      <c r="AU31" s="519"/>
      <c r="AV31" s="519"/>
      <c r="AW31" s="519"/>
      <c r="AX31" s="519"/>
      <c r="AY31" s="514"/>
      <c r="AZ31" s="514"/>
      <c r="BA31" s="514"/>
      <c r="BC31" s="513" t="s">
        <v>433</v>
      </c>
      <c r="BD31" s="513"/>
      <c r="BE31" s="513"/>
      <c r="BF31" s="513"/>
      <c r="BG31" s="513"/>
      <c r="BH31" s="513"/>
      <c r="BI31" s="513"/>
      <c r="BJ31" s="513"/>
      <c r="BK31" s="513"/>
      <c r="BL31" s="513"/>
      <c r="BM31" s="513"/>
    </row>
    <row r="32" spans="1:65" ht="16.149999999999999" customHeight="1">
      <c r="A32" s="557" t="s">
        <v>344</v>
      </c>
      <c r="B32" s="573">
        <v>0</v>
      </c>
      <c r="C32" s="574">
        <v>0</v>
      </c>
      <c r="D32" s="575">
        <f t="shared" si="3"/>
        <v>0</v>
      </c>
      <c r="E32" s="572">
        <v>0</v>
      </c>
      <c r="F32" s="573">
        <v>0</v>
      </c>
      <c r="G32" s="575">
        <f t="shared" si="4"/>
        <v>0</v>
      </c>
      <c r="H32" s="511"/>
      <c r="I32" s="580" t="s">
        <v>724</v>
      </c>
      <c r="K32" s="529">
        <v>0</v>
      </c>
      <c r="L32" s="530"/>
      <c r="M32" s="529">
        <v>0</v>
      </c>
      <c r="N32" s="530"/>
      <c r="O32" s="529">
        <v>0</v>
      </c>
      <c r="P32" s="530"/>
      <c r="Q32" s="529">
        <v>0</v>
      </c>
      <c r="R32" s="580" t="s">
        <v>116</v>
      </c>
      <c r="S32" s="513"/>
      <c r="T32" s="537">
        <v>0</v>
      </c>
      <c r="U32" s="514"/>
      <c r="V32" s="559" t="s">
        <v>370</v>
      </c>
      <c r="W32" s="514"/>
      <c r="X32" s="519" t="s">
        <v>370</v>
      </c>
      <c r="Y32" s="514"/>
      <c r="Z32" s="523"/>
      <c r="AA32" s="513" t="s">
        <v>385</v>
      </c>
      <c r="AB32" s="513"/>
      <c r="AC32" s="513"/>
      <c r="AD32" s="513"/>
      <c r="AE32" s="513"/>
      <c r="AF32" s="513"/>
      <c r="AG32" s="513"/>
      <c r="AH32" s="513"/>
      <c r="AI32" s="570" t="s">
        <v>697</v>
      </c>
      <c r="AJ32" s="513"/>
      <c r="AK32" s="513"/>
      <c r="AL32" s="513"/>
      <c r="AM32" s="513"/>
      <c r="AN32" s="780" t="e">
        <f>AD26*AN31</f>
        <v>#DIV/0!</v>
      </c>
      <c r="AO32" s="780"/>
      <c r="AP32" s="513"/>
      <c r="AQ32" s="532" t="s">
        <v>397</v>
      </c>
      <c r="AR32" s="533"/>
      <c r="AS32" s="519"/>
      <c r="AT32" s="523"/>
      <c r="AU32" s="519"/>
      <c r="AV32" s="519"/>
      <c r="AW32" s="519"/>
      <c r="AX32" s="519"/>
      <c r="AY32" s="514"/>
      <c r="AZ32" s="514"/>
      <c r="BA32" s="514"/>
      <c r="BC32" s="513"/>
      <c r="BD32" s="513"/>
      <c r="BE32" s="513"/>
      <c r="BF32" s="513"/>
      <c r="BG32" s="513"/>
      <c r="BH32" s="513"/>
      <c r="BI32" s="513"/>
      <c r="BJ32" s="513"/>
      <c r="BK32" s="513"/>
      <c r="BL32" s="513"/>
      <c r="BM32" s="513"/>
    </row>
    <row r="33" spans="1:65" ht="16.149999999999999" customHeight="1">
      <c r="A33" s="557" t="s">
        <v>345</v>
      </c>
      <c r="B33" s="573">
        <v>0</v>
      </c>
      <c r="C33" s="574">
        <v>0</v>
      </c>
      <c r="D33" s="575">
        <f t="shared" si="3"/>
        <v>0</v>
      </c>
      <c r="E33" s="572">
        <v>0</v>
      </c>
      <c r="F33" s="573">
        <v>0</v>
      </c>
      <c r="G33" s="575">
        <f t="shared" si="4"/>
        <v>0</v>
      </c>
      <c r="H33" s="511"/>
      <c r="I33" s="580" t="s">
        <v>724</v>
      </c>
      <c r="J33" s="511"/>
      <c r="K33" s="529">
        <v>0</v>
      </c>
      <c r="L33" s="530"/>
      <c r="M33" s="529">
        <v>0</v>
      </c>
      <c r="N33" s="530"/>
      <c r="O33" s="529">
        <v>0</v>
      </c>
      <c r="P33" s="530"/>
      <c r="Q33" s="529">
        <v>0</v>
      </c>
      <c r="V33" s="519" t="s">
        <v>370</v>
      </c>
      <c r="W33" s="514"/>
      <c r="X33" s="519" t="s">
        <v>370</v>
      </c>
      <c r="Y33" s="514"/>
      <c r="Z33" s="523"/>
      <c r="AA33" s="513" t="s">
        <v>386</v>
      </c>
      <c r="AB33" s="513"/>
      <c r="AC33" s="513"/>
      <c r="AD33" s="513"/>
      <c r="AE33" s="513"/>
      <c r="AF33" s="513"/>
      <c r="AG33" s="513"/>
      <c r="AH33" s="513"/>
      <c r="AI33" s="570" t="s">
        <v>693</v>
      </c>
      <c r="AJ33" s="513"/>
      <c r="AK33" s="513"/>
      <c r="AL33" s="513"/>
      <c r="AM33" s="513"/>
      <c r="AN33" s="780" t="e">
        <f>AN32/AN27</f>
        <v>#DIV/0!</v>
      </c>
      <c r="AO33" s="780"/>
      <c r="AP33" s="513"/>
      <c r="AQ33" s="532"/>
      <c r="AR33" s="533"/>
      <c r="AS33" s="519"/>
      <c r="AT33" s="519"/>
      <c r="AU33" s="519"/>
      <c r="AV33" s="519"/>
      <c r="AW33" s="519"/>
      <c r="AX33" s="519"/>
      <c r="AY33" s="514"/>
      <c r="AZ33" s="514"/>
      <c r="BA33" s="514"/>
      <c r="BC33" s="539" t="s">
        <v>167</v>
      </c>
      <c r="BD33" s="513" t="s">
        <v>418</v>
      </c>
      <c r="BE33" s="513"/>
      <c r="BF33" s="513"/>
      <c r="BG33" s="513"/>
      <c r="BH33" s="513" t="s">
        <v>352</v>
      </c>
      <c r="BI33" s="519" t="s">
        <v>419</v>
      </c>
      <c r="BJ33" s="513"/>
      <c r="BK33" s="513"/>
      <c r="BL33" s="513"/>
      <c r="BM33" s="513"/>
    </row>
    <row r="34" spans="1:65" ht="16.149999999999999" customHeight="1">
      <c r="A34" s="557" t="s">
        <v>576</v>
      </c>
      <c r="B34" s="573">
        <v>0</v>
      </c>
      <c r="C34" s="574">
        <v>0</v>
      </c>
      <c r="D34" s="575">
        <f>C34*B34</f>
        <v>0</v>
      </c>
      <c r="E34" s="572">
        <v>0</v>
      </c>
      <c r="F34" s="573">
        <v>0</v>
      </c>
      <c r="G34" s="575">
        <f t="shared" si="4"/>
        <v>0</v>
      </c>
      <c r="H34" s="511"/>
      <c r="I34" s="580" t="s">
        <v>548</v>
      </c>
      <c r="J34" s="511"/>
      <c r="K34" s="529">
        <v>0</v>
      </c>
      <c r="L34" s="530"/>
      <c r="M34" s="529">
        <v>0</v>
      </c>
      <c r="N34" s="530"/>
      <c r="O34" s="529">
        <v>0</v>
      </c>
      <c r="P34" s="530"/>
      <c r="Q34" s="529">
        <v>0</v>
      </c>
      <c r="R34" s="549" t="s">
        <v>509</v>
      </c>
      <c r="S34" s="513"/>
      <c r="T34" s="523">
        <f>SUM(T26:T32)</f>
        <v>0</v>
      </c>
      <c r="U34" s="514"/>
      <c r="V34" s="519" t="s">
        <v>370</v>
      </c>
      <c r="W34" s="514"/>
      <c r="X34" s="519" t="s">
        <v>370</v>
      </c>
      <c r="Y34" s="514"/>
      <c r="Z34" s="523"/>
      <c r="AA34" s="513"/>
      <c r="AB34" s="513"/>
      <c r="AC34" s="513"/>
      <c r="AD34" s="513"/>
      <c r="AE34" s="513"/>
      <c r="AF34" s="513"/>
      <c r="AG34" s="513"/>
      <c r="AH34" s="513"/>
      <c r="AI34" s="790" t="s">
        <v>719</v>
      </c>
      <c r="AJ34" s="790"/>
      <c r="AK34" s="513"/>
      <c r="AL34" s="513"/>
      <c r="AM34" s="513"/>
      <c r="AP34" s="513"/>
      <c r="AQ34" s="532" t="s">
        <v>400</v>
      </c>
      <c r="AR34" s="533"/>
      <c r="AS34" s="519"/>
      <c r="AT34" s="519"/>
      <c r="AU34" s="519"/>
      <c r="AV34" s="519"/>
      <c r="AW34" s="519"/>
      <c r="AX34" s="519"/>
      <c r="AY34" s="514"/>
      <c r="AZ34" s="514"/>
      <c r="BA34" s="514"/>
      <c r="BC34" s="539" t="s">
        <v>168</v>
      </c>
      <c r="BD34" s="513" t="s">
        <v>721</v>
      </c>
      <c r="BE34" s="513"/>
      <c r="BF34" s="513"/>
      <c r="BG34" s="513"/>
      <c r="BH34" s="513" t="s">
        <v>352</v>
      </c>
      <c r="BI34" s="519"/>
      <c r="BJ34" s="513"/>
      <c r="BK34" s="513"/>
      <c r="BL34" s="513"/>
      <c r="BM34" s="513"/>
    </row>
    <row r="35" spans="1:65" ht="16.149999999999999" customHeight="1">
      <c r="A35" s="557" t="s">
        <v>346</v>
      </c>
      <c r="B35" s="572">
        <f>SUM(B24:B34)</f>
        <v>0</v>
      </c>
      <c r="C35" s="576"/>
      <c r="D35" s="575">
        <f>SUM(D24:D34)</f>
        <v>0</v>
      </c>
      <c r="E35" s="560"/>
      <c r="F35" s="513"/>
      <c r="G35" s="513"/>
      <c r="I35" s="580" t="s">
        <v>548</v>
      </c>
      <c r="J35" s="511"/>
      <c r="K35" s="529">
        <v>0</v>
      </c>
      <c r="L35" s="530"/>
      <c r="M35" s="529">
        <v>0</v>
      </c>
      <c r="N35" s="530"/>
      <c r="O35" s="529">
        <v>0</v>
      </c>
      <c r="P35" s="530"/>
      <c r="Q35" s="529">
        <v>0</v>
      </c>
      <c r="R35" s="513"/>
      <c r="S35" s="513"/>
      <c r="T35" s="513"/>
      <c r="U35" s="514"/>
      <c r="V35" s="513"/>
      <c r="W35" s="514"/>
      <c r="X35" s="513"/>
      <c r="Y35" s="513"/>
      <c r="Z35" s="513"/>
      <c r="AA35" s="513" t="s">
        <v>553</v>
      </c>
      <c r="AB35" s="513"/>
      <c r="AC35" s="513"/>
      <c r="AD35" s="513"/>
      <c r="AE35" s="513"/>
      <c r="AF35" s="513"/>
      <c r="AG35" s="513"/>
      <c r="AH35" s="513"/>
      <c r="AI35" s="790"/>
      <c r="AJ35" s="790"/>
      <c r="AK35" s="513"/>
      <c r="AL35" s="513"/>
      <c r="AM35" s="513"/>
      <c r="AN35" s="514"/>
      <c r="AO35" s="531"/>
      <c r="AP35" s="513"/>
      <c r="AQ35" s="532" t="s">
        <v>401</v>
      </c>
      <c r="AR35" s="533"/>
      <c r="AS35" s="519"/>
      <c r="AT35" s="523"/>
      <c r="AU35" s="519"/>
      <c r="AV35" s="519"/>
      <c r="AW35" s="519"/>
      <c r="AX35" s="519"/>
      <c r="AY35" s="514"/>
      <c r="AZ35" s="514"/>
      <c r="BA35" s="514"/>
      <c r="BC35" s="539" t="s">
        <v>169</v>
      </c>
      <c r="BD35" s="513" t="s">
        <v>420</v>
      </c>
      <c r="BE35" s="513"/>
      <c r="BF35" s="513"/>
      <c r="BG35" s="513"/>
      <c r="BH35" s="513" t="s">
        <v>352</v>
      </c>
      <c r="BI35" s="519"/>
      <c r="BJ35" s="513"/>
      <c r="BK35" s="513"/>
      <c r="BL35" s="513"/>
      <c r="BM35" s="513"/>
    </row>
    <row r="36" spans="1:65" ht="16.149999999999999" customHeight="1">
      <c r="A36" s="514"/>
      <c r="B36" s="514"/>
      <c r="C36" s="531"/>
      <c r="D36" s="531"/>
      <c r="E36" s="514"/>
      <c r="F36" s="513"/>
      <c r="G36" s="513"/>
      <c r="I36" s="511"/>
      <c r="J36" s="511"/>
      <c r="K36" s="530"/>
      <c r="L36" s="530"/>
      <c r="M36" s="530"/>
      <c r="N36" s="530"/>
      <c r="O36" s="530"/>
      <c r="P36" s="530"/>
      <c r="Q36" s="530"/>
      <c r="W36" s="531"/>
      <c r="AA36" s="513" t="s">
        <v>387</v>
      </c>
      <c r="AB36" s="513"/>
      <c r="AC36" s="513"/>
      <c r="AD36" s="513"/>
      <c r="AE36" s="513"/>
      <c r="AF36" s="513"/>
      <c r="AG36" s="513"/>
      <c r="AH36" s="513"/>
      <c r="AI36" s="790"/>
      <c r="AJ36" s="790"/>
      <c r="AK36" s="513"/>
      <c r="AL36" s="513"/>
      <c r="AM36" s="513"/>
      <c r="AN36" s="513"/>
      <c r="AO36" s="527"/>
      <c r="AP36" s="513"/>
      <c r="AQ36" s="532" t="s">
        <v>402</v>
      </c>
      <c r="AR36" s="533"/>
      <c r="AS36" s="519"/>
      <c r="AT36" s="550">
        <f>SUM(AT8:AT35)</f>
        <v>0</v>
      </c>
      <c r="AU36" s="519"/>
      <c r="AV36" s="519"/>
      <c r="AW36" s="519"/>
      <c r="AX36" s="519"/>
      <c r="AY36" s="514"/>
      <c r="AZ36" s="514"/>
      <c r="BA36" s="514"/>
      <c r="BC36" s="539" t="s">
        <v>170</v>
      </c>
      <c r="BD36" s="513" t="s">
        <v>421</v>
      </c>
      <c r="BE36" s="513"/>
      <c r="BF36" s="513"/>
      <c r="BG36" s="513"/>
      <c r="BH36" s="513"/>
      <c r="BI36" s="519"/>
      <c r="BJ36" s="513" t="s">
        <v>404</v>
      </c>
      <c r="BK36" s="513"/>
      <c r="BL36" s="513"/>
      <c r="BM36" s="513"/>
    </row>
    <row r="37" spans="1:65" ht="16.5" thickBot="1">
      <c r="A37" s="513" t="s">
        <v>347</v>
      </c>
      <c r="B37" s="513"/>
      <c r="C37" s="519"/>
      <c r="D37" s="519"/>
      <c r="E37" s="519"/>
      <c r="F37" s="519"/>
      <c r="G37" s="519"/>
      <c r="H37" s="511"/>
      <c r="I37" s="548" t="s">
        <v>360</v>
      </c>
      <c r="J37" s="548"/>
      <c r="K37" s="529">
        <f>SUM(K28:K36)</f>
        <v>0</v>
      </c>
      <c r="L37" s="530"/>
      <c r="M37" s="529">
        <f>SUM(M28:M36)</f>
        <v>0</v>
      </c>
      <c r="N37" s="530"/>
      <c r="O37" s="529">
        <f>SUM(O28:O36)</f>
        <v>0</v>
      </c>
      <c r="P37" s="530"/>
      <c r="Q37" s="530"/>
      <c r="R37" s="509" t="s">
        <v>374</v>
      </c>
      <c r="S37" s="513"/>
      <c r="T37" s="561">
        <f>T23+T34</f>
        <v>0</v>
      </c>
      <c r="U37" s="531"/>
      <c r="V37" s="561">
        <f>V23</f>
        <v>0</v>
      </c>
      <c r="W37" s="514"/>
      <c r="X37" s="561">
        <f>X23</f>
        <v>0</v>
      </c>
      <c r="Y37" s="531"/>
      <c r="Z37" s="561">
        <f>SUM(Z8:Z34)</f>
        <v>0</v>
      </c>
      <c r="AA37" s="513" t="s">
        <v>388</v>
      </c>
      <c r="AB37" s="513"/>
      <c r="AC37" s="513"/>
      <c r="AD37" s="513"/>
      <c r="AE37" s="513"/>
      <c r="AF37" s="513"/>
      <c r="AG37" s="513"/>
      <c r="AH37" s="513"/>
      <c r="AI37" s="790"/>
      <c r="AJ37" s="790"/>
      <c r="AK37" s="513"/>
      <c r="AL37" s="513"/>
      <c r="AM37" s="513"/>
      <c r="AN37" s="513"/>
      <c r="AO37" s="527"/>
      <c r="AP37" s="513"/>
      <c r="AQ37" s="513"/>
      <c r="AR37" s="513"/>
      <c r="AS37" s="513"/>
      <c r="AT37" s="513"/>
      <c r="AU37" s="513"/>
      <c r="AV37" s="513"/>
      <c r="AW37" s="513"/>
      <c r="AX37" s="513"/>
      <c r="AY37" s="513"/>
      <c r="AZ37" s="513"/>
      <c r="BA37" s="513"/>
      <c r="BC37" s="518"/>
      <c r="BD37" s="513" t="s">
        <v>422</v>
      </c>
      <c r="BE37" s="513"/>
      <c r="BF37" s="513"/>
      <c r="BG37" s="513"/>
      <c r="BH37" s="513"/>
      <c r="BI37" s="513"/>
      <c r="BJ37" s="513"/>
      <c r="BK37" s="513"/>
      <c r="BL37" s="513"/>
      <c r="BM37" s="513"/>
    </row>
    <row r="38" spans="1:65" ht="16.5" thickTop="1">
      <c r="A38" s="519"/>
      <c r="B38" s="519"/>
      <c r="C38" s="519"/>
      <c r="D38" s="519"/>
      <c r="E38" s="519"/>
      <c r="F38" s="519"/>
      <c r="G38" s="519"/>
      <c r="H38" s="511"/>
      <c r="I38" s="562"/>
      <c r="J38" s="562"/>
      <c r="K38" s="552"/>
      <c r="L38" s="530"/>
      <c r="M38" s="552"/>
      <c r="N38" s="530"/>
      <c r="O38" s="552"/>
      <c r="P38" s="552"/>
      <c r="Q38" s="511"/>
      <c r="R38" s="513"/>
      <c r="S38" s="513"/>
      <c r="T38" s="513"/>
      <c r="U38" s="514"/>
      <c r="V38" s="513"/>
      <c r="W38" s="514"/>
      <c r="X38" s="513"/>
      <c r="Y38" s="513"/>
      <c r="Z38" s="513"/>
      <c r="AA38" s="513"/>
      <c r="AB38" s="513"/>
      <c r="AC38" s="513"/>
      <c r="AD38" s="513"/>
      <c r="AE38" s="513"/>
      <c r="AF38" s="513"/>
      <c r="AG38" s="513"/>
      <c r="AH38" s="513"/>
      <c r="AP38" s="513"/>
      <c r="AQ38" s="513" t="s">
        <v>403</v>
      </c>
      <c r="AR38" s="513"/>
      <c r="AS38" s="513"/>
      <c r="AT38" s="519"/>
      <c r="AU38" s="513" t="s">
        <v>404</v>
      </c>
      <c r="AV38" s="513"/>
      <c r="AW38" s="513"/>
      <c r="AX38" s="513"/>
      <c r="AY38" s="513"/>
      <c r="AZ38" s="513"/>
      <c r="BA38" s="513"/>
      <c r="BC38" s="518"/>
      <c r="BD38" s="513" t="s">
        <v>423</v>
      </c>
      <c r="BE38" s="513"/>
      <c r="BF38" s="513"/>
      <c r="BG38" s="513"/>
      <c r="BH38" s="513"/>
      <c r="BI38" s="513"/>
      <c r="BJ38" s="513"/>
      <c r="BK38" s="513"/>
      <c r="BL38" s="513"/>
      <c r="BM38" s="513"/>
    </row>
    <row r="39" spans="1:65" ht="15.75">
      <c r="A39" s="513"/>
      <c r="B39" s="513"/>
      <c r="C39" s="513"/>
      <c r="D39" s="513"/>
      <c r="E39" s="513"/>
      <c r="F39" s="513"/>
      <c r="G39" s="513"/>
      <c r="I39" s="526" t="s">
        <v>361</v>
      </c>
      <c r="J39" s="526"/>
      <c r="K39" s="552"/>
      <c r="L39" s="530"/>
      <c r="M39" s="552"/>
      <c r="N39" s="530"/>
      <c r="O39" s="552"/>
      <c r="P39" s="552"/>
      <c r="S39" s="513"/>
      <c r="T39" s="513"/>
      <c r="U39" s="514"/>
      <c r="V39" s="513"/>
      <c r="W39" s="514"/>
      <c r="X39" s="583"/>
      <c r="Y39" s="513"/>
      <c r="Z39" s="513"/>
      <c r="AA39" s="513" t="s">
        <v>389</v>
      </c>
      <c r="AB39" s="513"/>
      <c r="AC39" s="513"/>
      <c r="AD39" s="513"/>
      <c r="AE39" s="513"/>
      <c r="AF39" s="513"/>
      <c r="AG39" s="513"/>
      <c r="AH39" s="506"/>
      <c r="AI39" s="509" t="s">
        <v>686</v>
      </c>
      <c r="AJ39" s="513"/>
      <c r="AK39" s="513"/>
      <c r="AL39" s="513"/>
      <c r="AM39" s="513"/>
      <c r="AN39" s="513"/>
      <c r="AO39" s="513"/>
      <c r="AP39" s="513"/>
      <c r="AQ39" s="513"/>
      <c r="AR39" s="513"/>
      <c r="AS39" s="513"/>
      <c r="AT39" s="513"/>
      <c r="AU39" s="513"/>
      <c r="AV39" s="513"/>
      <c r="AW39" s="513"/>
      <c r="AX39" s="513"/>
      <c r="AY39" s="513"/>
      <c r="AZ39" s="513"/>
      <c r="BA39" s="513"/>
      <c r="BC39" s="518"/>
      <c r="BD39" s="513"/>
      <c r="BE39" s="513"/>
      <c r="BF39" s="513"/>
      <c r="BG39" s="513"/>
      <c r="BH39" s="513"/>
      <c r="BI39" s="513"/>
      <c r="BJ39" s="513"/>
      <c r="BK39" s="513"/>
      <c r="BL39" s="513"/>
      <c r="BM39" s="513"/>
    </row>
    <row r="40" spans="1:65" ht="15.75">
      <c r="A40" s="513" t="s">
        <v>506</v>
      </c>
      <c r="B40" s="513"/>
      <c r="C40" s="513"/>
      <c r="D40" s="513"/>
      <c r="E40" s="513"/>
      <c r="F40" s="513"/>
      <c r="G40" s="513"/>
      <c r="I40" s="580" t="s">
        <v>158</v>
      </c>
      <c r="K40" s="529">
        <v>0</v>
      </c>
      <c r="L40" s="530"/>
      <c r="M40" s="529">
        <v>0</v>
      </c>
      <c r="N40" s="530"/>
      <c r="O40" s="529">
        <v>0</v>
      </c>
      <c r="P40" s="530"/>
      <c r="Q40" s="529">
        <v>0</v>
      </c>
      <c r="R40" s="513" t="s">
        <v>551</v>
      </c>
      <c r="S40" s="513"/>
      <c r="T40" s="513"/>
      <c r="U40" s="514"/>
      <c r="V40" s="513"/>
      <c r="W40" s="514"/>
      <c r="X40" s="583"/>
      <c r="Y40" s="513"/>
      <c r="Z40" s="513"/>
      <c r="AA40" s="513" t="s">
        <v>552</v>
      </c>
      <c r="AB40" s="513"/>
      <c r="AC40" s="513"/>
      <c r="AD40" s="513"/>
      <c r="AE40" s="513"/>
      <c r="AF40" s="513"/>
      <c r="AG40" s="513"/>
      <c r="AH40" s="506"/>
      <c r="AI40" s="513"/>
      <c r="AJ40" s="513"/>
      <c r="AK40" s="513"/>
      <c r="AL40" s="513"/>
      <c r="AM40" s="513"/>
      <c r="AN40" s="513"/>
      <c r="AO40" s="513"/>
      <c r="AP40" s="513"/>
      <c r="AQ40" s="513"/>
      <c r="AR40" s="513"/>
      <c r="AS40" s="513"/>
      <c r="AT40" s="513"/>
      <c r="AU40" s="513"/>
      <c r="AV40" s="513"/>
      <c r="AW40" s="513"/>
      <c r="AX40" s="513"/>
      <c r="AY40" s="513"/>
      <c r="AZ40" s="513"/>
      <c r="BA40" s="513"/>
      <c r="BC40" s="518" t="s">
        <v>424</v>
      </c>
      <c r="BD40" s="513" t="s">
        <v>434</v>
      </c>
      <c r="BE40" s="513"/>
      <c r="BF40" s="513"/>
      <c r="BG40" s="513"/>
      <c r="BH40" s="546"/>
      <c r="BI40" s="546"/>
      <c r="BJ40" s="513"/>
      <c r="BK40" s="513"/>
      <c r="BL40" s="513"/>
      <c r="BM40" s="513"/>
    </row>
    <row r="41" spans="1:65" ht="15.75">
      <c r="A41" s="513"/>
      <c r="B41" s="519"/>
      <c r="C41" s="519"/>
      <c r="D41" s="519"/>
      <c r="E41" s="519"/>
      <c r="F41" s="519"/>
      <c r="G41" s="519"/>
      <c r="I41" s="580" t="s">
        <v>729</v>
      </c>
      <c r="K41" s="529">
        <v>0</v>
      </c>
      <c r="L41" s="530"/>
      <c r="M41" s="529">
        <v>0</v>
      </c>
      <c r="N41" s="530"/>
      <c r="O41" s="529" t="s">
        <v>673</v>
      </c>
      <c r="P41" s="530"/>
      <c r="Q41" s="529">
        <v>0</v>
      </c>
      <c r="R41" s="513" t="s">
        <v>550</v>
      </c>
      <c r="AA41" s="506"/>
      <c r="AB41" s="506"/>
      <c r="AC41" s="506"/>
      <c r="AD41" s="506"/>
      <c r="AE41" s="506"/>
      <c r="AF41" s="506"/>
      <c r="AG41" s="506"/>
      <c r="AH41" s="506"/>
      <c r="AI41" s="570" t="s">
        <v>704</v>
      </c>
      <c r="AJ41" s="513"/>
      <c r="AK41" s="513"/>
      <c r="AL41" s="513"/>
      <c r="AM41" s="513"/>
      <c r="AN41" s="780" t="e">
        <f>AN19</f>
        <v>#DIV/0!</v>
      </c>
      <c r="AO41" s="780"/>
      <c r="AP41" s="513"/>
      <c r="AQ41" s="513" t="s">
        <v>512</v>
      </c>
      <c r="AR41" s="513"/>
      <c r="AS41" s="513"/>
      <c r="AT41" s="513"/>
      <c r="AU41" s="513"/>
      <c r="AV41" s="513"/>
      <c r="AW41" s="513"/>
      <c r="AX41" s="513"/>
      <c r="AY41" s="513"/>
      <c r="AZ41" s="513"/>
      <c r="BA41" s="513"/>
      <c r="BC41" s="518"/>
      <c r="BD41" s="513" t="s">
        <v>435</v>
      </c>
      <c r="BE41" s="513"/>
      <c r="BF41" s="513"/>
      <c r="BG41" s="513"/>
      <c r="BH41" s="513" t="s">
        <v>352</v>
      </c>
      <c r="BI41" s="519"/>
      <c r="BJ41" s="513"/>
      <c r="BK41" s="513"/>
      <c r="BL41" s="513"/>
      <c r="BM41" s="513"/>
    </row>
    <row r="42" spans="1:65" ht="15" customHeight="1">
      <c r="A42" s="553"/>
      <c r="B42" s="554"/>
      <c r="C42" s="554"/>
      <c r="D42" s="554" t="s">
        <v>332</v>
      </c>
      <c r="E42" s="554"/>
      <c r="F42" s="554"/>
      <c r="G42" s="554"/>
      <c r="I42" s="580" t="s">
        <v>730</v>
      </c>
      <c r="K42" s="529">
        <v>0</v>
      </c>
      <c r="L42" s="530"/>
      <c r="M42" s="529">
        <v>0</v>
      </c>
      <c r="N42" s="530"/>
      <c r="O42" s="529">
        <v>0</v>
      </c>
      <c r="P42" s="530"/>
      <c r="Q42" s="529">
        <v>0</v>
      </c>
      <c r="AA42" s="506"/>
      <c r="AB42" s="506"/>
      <c r="AC42" s="506"/>
      <c r="AD42" s="506"/>
      <c r="AE42" s="506"/>
      <c r="AF42" s="506"/>
      <c r="AG42" s="506"/>
      <c r="AH42" s="506"/>
      <c r="AI42" s="570" t="s">
        <v>705</v>
      </c>
      <c r="AJ42" s="513"/>
      <c r="AK42" s="513"/>
      <c r="AL42" s="513"/>
      <c r="AM42" s="513"/>
      <c r="AN42" s="780" t="e">
        <f>AN20</f>
        <v>#DIV/0!</v>
      </c>
      <c r="AO42" s="780"/>
      <c r="AP42" s="513"/>
      <c r="AQ42" s="513"/>
      <c r="AR42" s="513"/>
      <c r="AS42" s="513"/>
      <c r="AT42" s="513"/>
      <c r="AU42" s="513"/>
      <c r="AV42" s="513"/>
      <c r="AW42" s="513"/>
      <c r="AX42" s="513"/>
      <c r="AY42" s="513"/>
      <c r="AZ42" s="513"/>
      <c r="BA42" s="513"/>
      <c r="BC42" s="518"/>
      <c r="BD42" s="513"/>
      <c r="BE42" s="513"/>
      <c r="BF42" s="513"/>
      <c r="BG42" s="513"/>
      <c r="BH42" s="513"/>
      <c r="BI42" s="513"/>
      <c r="BJ42" s="513"/>
      <c r="BK42" s="513"/>
      <c r="BL42" s="513"/>
      <c r="BM42" s="513"/>
    </row>
    <row r="43" spans="1:65" ht="15" customHeight="1">
      <c r="A43" s="553"/>
      <c r="B43" s="554" t="s">
        <v>333</v>
      </c>
      <c r="C43" s="554" t="s">
        <v>334</v>
      </c>
      <c r="D43" s="554" t="s">
        <v>335</v>
      </c>
      <c r="E43" s="554" t="s">
        <v>336</v>
      </c>
      <c r="F43" s="554" t="s">
        <v>337</v>
      </c>
      <c r="G43" s="554" t="s">
        <v>338</v>
      </c>
      <c r="I43" s="580" t="s">
        <v>731</v>
      </c>
      <c r="K43" s="529">
        <v>0</v>
      </c>
      <c r="L43" s="530"/>
      <c r="M43" s="529">
        <v>0</v>
      </c>
      <c r="N43" s="530"/>
      <c r="O43" s="529">
        <v>0</v>
      </c>
      <c r="P43" s="530"/>
      <c r="Q43" s="529">
        <v>0</v>
      </c>
      <c r="AA43" s="506"/>
      <c r="AB43" s="506"/>
      <c r="AC43" s="506"/>
      <c r="AD43" s="506"/>
      <c r="AE43" s="506"/>
      <c r="AF43" s="506"/>
      <c r="AG43" s="506"/>
      <c r="AH43" s="506"/>
      <c r="AI43" s="570" t="s">
        <v>770</v>
      </c>
      <c r="AJ43" s="513"/>
      <c r="AK43" s="513"/>
      <c r="AL43" s="513"/>
      <c r="AM43" s="571"/>
      <c r="AN43" s="781">
        <v>3.1800000000000002E-2</v>
      </c>
      <c r="AO43" s="781"/>
      <c r="AP43" s="513"/>
      <c r="AQ43" s="513" t="s">
        <v>405</v>
      </c>
      <c r="AR43" s="513"/>
      <c r="AS43" s="513"/>
      <c r="AT43" s="513"/>
      <c r="AU43" s="513"/>
      <c r="AV43" s="513"/>
      <c r="AW43" s="513"/>
      <c r="AX43" s="513"/>
      <c r="AY43" s="513"/>
      <c r="AZ43" s="513"/>
      <c r="BA43" s="513"/>
      <c r="BC43" s="518" t="s">
        <v>426</v>
      </c>
      <c r="BD43" s="513" t="s">
        <v>427</v>
      </c>
      <c r="BE43" s="513"/>
      <c r="BF43" s="513"/>
      <c r="BG43" s="513"/>
      <c r="BH43" s="513"/>
      <c r="BI43" s="513"/>
      <c r="BJ43" s="513"/>
      <c r="BK43" s="513"/>
      <c r="BL43" s="513"/>
      <c r="BM43" s="513"/>
    </row>
    <row r="44" spans="1:65" ht="15" customHeight="1">
      <c r="A44" s="555"/>
      <c r="B44" s="556" t="s">
        <v>339</v>
      </c>
      <c r="C44" s="556" t="s">
        <v>504</v>
      </c>
      <c r="D44" s="556" t="s">
        <v>340</v>
      </c>
      <c r="E44" s="556" t="s">
        <v>341</v>
      </c>
      <c r="F44" s="556" t="s">
        <v>505</v>
      </c>
      <c r="G44" s="556" t="s">
        <v>342</v>
      </c>
      <c r="I44" s="580" t="s">
        <v>520</v>
      </c>
      <c r="K44" s="529">
        <v>0</v>
      </c>
      <c r="L44" s="530"/>
      <c r="M44" s="529">
        <v>0</v>
      </c>
      <c r="N44" s="530"/>
      <c r="O44" s="529">
        <v>0</v>
      </c>
      <c r="P44" s="530"/>
      <c r="Q44" s="529">
        <v>0</v>
      </c>
      <c r="R44" s="503" t="s">
        <v>674</v>
      </c>
      <c r="AC44" s="506"/>
      <c r="AD44" s="506"/>
      <c r="AE44" s="506"/>
      <c r="AF44" s="506"/>
      <c r="AG44" s="506"/>
      <c r="AH44" s="506"/>
      <c r="AI44" s="570" t="s">
        <v>771</v>
      </c>
      <c r="AJ44" s="513"/>
      <c r="AK44" s="513"/>
      <c r="AL44" s="513"/>
      <c r="AM44" s="571"/>
      <c r="AN44" s="791">
        <v>42720</v>
      </c>
      <c r="AO44" s="791"/>
      <c r="AP44" s="513"/>
      <c r="AQ44" s="513"/>
      <c r="AR44" s="513"/>
      <c r="AS44" s="513"/>
      <c r="AT44" s="513"/>
      <c r="AU44" s="513"/>
      <c r="AV44" s="513"/>
      <c r="AW44" s="513"/>
      <c r="AX44" s="513"/>
      <c r="AY44" s="513"/>
      <c r="AZ44" s="513"/>
      <c r="BA44" s="513"/>
      <c r="BC44" s="518"/>
      <c r="BD44" s="513" t="s">
        <v>428</v>
      </c>
      <c r="BE44" s="513"/>
      <c r="BF44" s="513"/>
      <c r="BG44" s="513"/>
      <c r="BH44" s="513" t="s">
        <v>352</v>
      </c>
      <c r="BI44" s="519"/>
      <c r="BJ44" s="513"/>
      <c r="BK44" s="513"/>
      <c r="BL44" s="513"/>
      <c r="BM44" s="513"/>
    </row>
    <row r="45" spans="1:65" ht="16.149999999999999" customHeight="1">
      <c r="A45" s="555" t="s">
        <v>722</v>
      </c>
      <c r="B45" s="573">
        <v>0</v>
      </c>
      <c r="C45" s="574">
        <v>0</v>
      </c>
      <c r="D45" s="575">
        <v>0</v>
      </c>
      <c r="E45" s="572">
        <v>0</v>
      </c>
      <c r="F45" s="572">
        <v>0</v>
      </c>
      <c r="G45" s="572">
        <f>E45-F45</f>
        <v>0</v>
      </c>
      <c r="I45" s="580" t="s">
        <v>521</v>
      </c>
      <c r="K45" s="529">
        <v>0</v>
      </c>
      <c r="L45" s="530"/>
      <c r="M45" s="529">
        <v>0</v>
      </c>
      <c r="N45" s="530"/>
      <c r="O45" s="529">
        <v>0</v>
      </c>
      <c r="P45" s="530"/>
      <c r="Q45" s="529">
        <v>0</v>
      </c>
      <c r="R45" s="580" t="s">
        <v>675</v>
      </c>
      <c r="T45" s="563"/>
      <c r="AC45" s="506"/>
      <c r="AD45" s="506"/>
      <c r="AE45" s="506"/>
      <c r="AF45" s="506"/>
      <c r="AG45" s="506"/>
      <c r="AH45" s="506"/>
      <c r="AI45" s="570" t="s">
        <v>768</v>
      </c>
      <c r="AJ45" s="513"/>
      <c r="AK45" s="513"/>
      <c r="AL45" s="513"/>
      <c r="AM45" s="571"/>
      <c r="AN45" s="781">
        <v>3.2099999999999997E-2</v>
      </c>
      <c r="AO45" s="781"/>
      <c r="AP45" s="513"/>
      <c r="AQ45" s="513" t="s">
        <v>406</v>
      </c>
      <c r="AR45" s="513"/>
      <c r="AS45" s="513"/>
      <c r="AT45" s="513"/>
      <c r="AU45" s="513"/>
      <c r="AV45" s="513"/>
      <c r="AW45" s="513"/>
      <c r="AX45" s="513"/>
      <c r="AY45" s="513"/>
      <c r="AZ45" s="513"/>
      <c r="BA45" s="513"/>
      <c r="BC45" s="518"/>
      <c r="BD45" s="513"/>
      <c r="BE45" s="513"/>
      <c r="BF45" s="513"/>
      <c r="BG45" s="513"/>
      <c r="BH45" s="513"/>
      <c r="BI45" s="513"/>
      <c r="BJ45" s="513"/>
      <c r="BK45" s="513"/>
      <c r="BL45" s="513"/>
      <c r="BM45" s="513"/>
    </row>
    <row r="46" spans="1:65" ht="16.149999999999999" customHeight="1">
      <c r="A46" s="557" t="s">
        <v>343</v>
      </c>
      <c r="B46" s="573">
        <v>0</v>
      </c>
      <c r="C46" s="574">
        <v>0</v>
      </c>
      <c r="D46" s="575">
        <f>B46*C46</f>
        <v>0</v>
      </c>
      <c r="E46" s="572">
        <v>0</v>
      </c>
      <c r="F46" s="572">
        <v>0</v>
      </c>
      <c r="G46" s="572">
        <f t="shared" ref="G46:G48" si="5">E46-F46</f>
        <v>0</v>
      </c>
      <c r="I46" s="580" t="s">
        <v>172</v>
      </c>
      <c r="K46" s="529">
        <v>0</v>
      </c>
      <c r="L46" s="530"/>
      <c r="M46" s="529">
        <v>0</v>
      </c>
      <c r="N46" s="530"/>
      <c r="O46" s="529">
        <v>0</v>
      </c>
      <c r="P46" s="530"/>
      <c r="Q46" s="529">
        <v>0</v>
      </c>
      <c r="R46" s="580" t="s">
        <v>676</v>
      </c>
      <c r="T46" s="564">
        <f>Z37</f>
        <v>0</v>
      </c>
      <c r="V46" s="565" t="e">
        <f>T45/T46</f>
        <v>#DIV/0!</v>
      </c>
      <c r="W46" s="788" t="s">
        <v>677</v>
      </c>
      <c r="X46" s="788"/>
      <c r="Y46" s="788"/>
      <c r="Z46" s="788"/>
      <c r="AA46" s="506"/>
      <c r="AB46" s="506"/>
      <c r="AC46" s="506"/>
      <c r="AD46" s="506"/>
      <c r="AE46" s="506"/>
      <c r="AF46" s="506"/>
      <c r="AG46" s="506"/>
      <c r="AH46" s="506"/>
      <c r="AI46" s="570" t="s">
        <v>769</v>
      </c>
      <c r="AJ46" s="513"/>
      <c r="AK46" s="513"/>
      <c r="AL46" s="513"/>
      <c r="AM46" s="571"/>
      <c r="AN46" s="791">
        <v>42339</v>
      </c>
      <c r="AO46" s="791"/>
      <c r="AP46" s="513"/>
      <c r="AQ46" s="513" t="s">
        <v>650</v>
      </c>
      <c r="AR46" s="513"/>
      <c r="AS46" s="513"/>
      <c r="AT46" s="513"/>
      <c r="AU46" s="513"/>
      <c r="AV46" s="513"/>
      <c r="AW46" s="513"/>
      <c r="AX46" s="513"/>
      <c r="AY46" s="513"/>
      <c r="AZ46" s="513"/>
      <c r="BA46" s="513"/>
      <c r="BC46" s="518" t="s">
        <v>429</v>
      </c>
      <c r="BD46" s="513" t="s">
        <v>430</v>
      </c>
      <c r="BE46" s="513"/>
      <c r="BF46" s="513"/>
      <c r="BG46" s="513"/>
      <c r="BH46" s="513"/>
      <c r="BI46" s="513"/>
      <c r="BJ46" s="513"/>
      <c r="BK46" s="513"/>
      <c r="BL46" s="513"/>
      <c r="BM46" s="513"/>
    </row>
    <row r="47" spans="1:65" ht="16.149999999999999" customHeight="1">
      <c r="A47" s="557" t="s">
        <v>344</v>
      </c>
      <c r="B47" s="573">
        <v>0</v>
      </c>
      <c r="C47" s="574"/>
      <c r="D47" s="575">
        <f>B47*C47</f>
        <v>0</v>
      </c>
      <c r="E47" s="572"/>
      <c r="F47" s="572"/>
      <c r="G47" s="572">
        <f t="shared" si="5"/>
        <v>0</v>
      </c>
      <c r="I47" s="580" t="s">
        <v>522</v>
      </c>
      <c r="K47" s="529">
        <v>0</v>
      </c>
      <c r="L47" s="530"/>
      <c r="M47" s="529" t="s">
        <v>673</v>
      </c>
      <c r="N47" s="530"/>
      <c r="O47" s="529" t="s">
        <v>673</v>
      </c>
      <c r="P47" s="530"/>
      <c r="Q47" s="529">
        <v>0</v>
      </c>
      <c r="W47" s="788"/>
      <c r="X47" s="788"/>
      <c r="Y47" s="788"/>
      <c r="Z47" s="788"/>
      <c r="AA47" s="506"/>
      <c r="AB47" s="506"/>
      <c r="AC47" s="506"/>
      <c r="AD47" s="506"/>
      <c r="AE47" s="506"/>
      <c r="AF47" s="506"/>
      <c r="AG47" s="506"/>
      <c r="AH47" s="506"/>
      <c r="AI47" s="570" t="s">
        <v>772</v>
      </c>
      <c r="AJ47" s="513"/>
      <c r="AK47" s="513"/>
      <c r="AL47" s="513"/>
      <c r="AM47" s="513"/>
      <c r="AN47" s="784" t="e">
        <f>AN41*AN43</f>
        <v>#DIV/0!</v>
      </c>
      <c r="AO47" s="784"/>
      <c r="AP47" s="513"/>
      <c r="AQ47" s="513"/>
      <c r="AR47" s="513"/>
      <c r="AS47" s="513"/>
      <c r="AT47" s="513"/>
      <c r="AU47" s="513"/>
      <c r="AV47" s="513"/>
      <c r="AW47" s="513"/>
      <c r="AX47" s="513"/>
      <c r="AY47" s="513"/>
      <c r="AZ47" s="513"/>
      <c r="BA47" s="513"/>
      <c r="BC47" s="518"/>
      <c r="BD47" s="513" t="s">
        <v>431</v>
      </c>
      <c r="BE47" s="513"/>
      <c r="BF47" s="513"/>
      <c r="BG47" s="513"/>
      <c r="BH47" s="513" t="s">
        <v>352</v>
      </c>
      <c r="BI47" s="519"/>
      <c r="BJ47" s="513"/>
      <c r="BK47" s="513"/>
      <c r="BL47" s="513"/>
      <c r="BM47" s="513"/>
    </row>
    <row r="48" spans="1:65" ht="15.75">
      <c r="A48" s="557" t="s">
        <v>345</v>
      </c>
      <c r="B48" s="573">
        <v>0</v>
      </c>
      <c r="C48" s="574"/>
      <c r="D48" s="575">
        <f>B48*C48</f>
        <v>0</v>
      </c>
      <c r="E48" s="572"/>
      <c r="F48" s="572"/>
      <c r="G48" s="572">
        <f t="shared" si="5"/>
        <v>0</v>
      </c>
      <c r="I48" s="580" t="s">
        <v>523</v>
      </c>
      <c r="J48" s="534"/>
      <c r="K48" s="529">
        <v>0</v>
      </c>
      <c r="L48" s="530"/>
      <c r="M48" s="529">
        <v>0</v>
      </c>
      <c r="N48" s="530"/>
      <c r="O48" s="529">
        <v>0</v>
      </c>
      <c r="P48" s="530"/>
      <c r="Q48" s="529">
        <v>0</v>
      </c>
      <c r="AA48" s="506"/>
      <c r="AB48" s="506"/>
      <c r="AC48" s="506"/>
      <c r="AD48" s="506"/>
      <c r="AE48" s="506"/>
      <c r="AF48" s="506"/>
      <c r="AG48" s="506"/>
      <c r="AH48" s="506"/>
      <c r="AI48" s="570" t="s">
        <v>773</v>
      </c>
      <c r="AJ48" s="513"/>
      <c r="AK48" s="513"/>
      <c r="AL48" s="513"/>
      <c r="AM48" s="513"/>
      <c r="AN48" s="784" t="e">
        <f>AN42*AN45</f>
        <v>#DIV/0!</v>
      </c>
      <c r="AO48" s="784"/>
      <c r="AP48" s="513"/>
      <c r="AQ48" s="513" t="s">
        <v>407</v>
      </c>
      <c r="AR48" s="513"/>
      <c r="AS48" s="513"/>
      <c r="AT48" s="513"/>
      <c r="AU48" s="513"/>
      <c r="AV48" s="513"/>
      <c r="AW48" s="513"/>
      <c r="AX48" s="513"/>
      <c r="AY48" s="513"/>
      <c r="AZ48" s="513"/>
      <c r="BA48" s="513"/>
      <c r="BC48" s="513"/>
      <c r="BD48" s="513"/>
      <c r="BE48" s="513"/>
      <c r="BF48" s="513"/>
      <c r="BG48" s="513"/>
      <c r="BH48" s="513"/>
      <c r="BI48" s="513"/>
      <c r="BJ48" s="513"/>
      <c r="BK48" s="513"/>
      <c r="BL48" s="513"/>
      <c r="BM48" s="513"/>
    </row>
    <row r="49" spans="1:65" ht="15.75">
      <c r="A49" s="557" t="s">
        <v>346</v>
      </c>
      <c r="B49" s="573">
        <f>SUM(B45:B48)</f>
        <v>0</v>
      </c>
      <c r="C49" s="577"/>
      <c r="D49" s="575">
        <f>SUM(D45:D48)</f>
        <v>0</v>
      </c>
      <c r="E49" s="560"/>
      <c r="F49" s="513"/>
      <c r="G49" s="513"/>
      <c r="I49" s="580" t="s">
        <v>548</v>
      </c>
      <c r="K49" s="529">
        <v>0</v>
      </c>
      <c r="L49" s="530"/>
      <c r="M49" s="529">
        <v>0</v>
      </c>
      <c r="N49" s="530"/>
      <c r="O49" s="529">
        <v>0</v>
      </c>
      <c r="P49" s="530"/>
      <c r="Q49" s="529">
        <v>0</v>
      </c>
      <c r="AA49" s="506"/>
      <c r="AB49" s="506"/>
      <c r="AC49" s="506"/>
      <c r="AD49" s="506"/>
      <c r="AE49" s="506"/>
      <c r="AF49" s="506"/>
      <c r="AG49" s="506"/>
      <c r="AH49" s="506"/>
      <c r="AI49" s="570" t="s">
        <v>774</v>
      </c>
      <c r="AJ49" s="513"/>
      <c r="AK49" s="513"/>
      <c r="AL49" s="513"/>
      <c r="AM49" s="513"/>
      <c r="AN49" s="784" t="e">
        <f>AN47+AN48</f>
        <v>#DIV/0!</v>
      </c>
      <c r="AO49" s="784"/>
      <c r="AP49" s="513"/>
      <c r="AQ49" s="513"/>
      <c r="AR49" s="513"/>
      <c r="AS49" s="513"/>
      <c r="AT49" s="513"/>
      <c r="AU49" s="513"/>
      <c r="AV49" s="513"/>
      <c r="AW49" s="513"/>
      <c r="AX49" s="513"/>
      <c r="AY49" s="513"/>
      <c r="AZ49" s="513"/>
      <c r="BA49" s="513"/>
      <c r="BM49" s="513"/>
    </row>
    <row r="50" spans="1:65" ht="15.75">
      <c r="A50" s="514"/>
      <c r="B50" s="578"/>
      <c r="C50" s="514"/>
      <c r="D50" s="579"/>
      <c r="E50" s="514"/>
      <c r="F50" s="513"/>
      <c r="G50" s="513"/>
      <c r="I50" s="580" t="s">
        <v>724</v>
      </c>
      <c r="K50" s="529">
        <v>0</v>
      </c>
      <c r="L50" s="530"/>
      <c r="M50" s="529">
        <v>0</v>
      </c>
      <c r="N50" s="530"/>
      <c r="O50" s="529">
        <v>0</v>
      </c>
      <c r="P50" s="530"/>
      <c r="Q50" s="529">
        <v>0</v>
      </c>
      <c r="AA50" s="506"/>
      <c r="AB50" s="506"/>
      <c r="AC50" s="506"/>
      <c r="AD50" s="506"/>
      <c r="AE50" s="506"/>
      <c r="AF50" s="506"/>
      <c r="AG50" s="506"/>
      <c r="AH50" s="506"/>
      <c r="AI50" s="570" t="s">
        <v>775</v>
      </c>
      <c r="AN50" s="783" t="e">
        <f>AN49*10</f>
        <v>#DIV/0!</v>
      </c>
      <c r="AO50" s="783"/>
      <c r="AP50" s="513"/>
      <c r="AQ50" s="513" t="s">
        <v>408</v>
      </c>
      <c r="AR50" s="513"/>
      <c r="AS50" s="513"/>
      <c r="AT50" s="513"/>
      <c r="AU50" s="513"/>
      <c r="AV50" s="513"/>
      <c r="AW50" s="513"/>
      <c r="AX50" s="513"/>
      <c r="AY50" s="513"/>
      <c r="AZ50" s="513"/>
      <c r="BA50" s="513"/>
      <c r="BM50" s="513"/>
    </row>
    <row r="51" spans="1:65" ht="15.75">
      <c r="A51" s="513" t="s">
        <v>507</v>
      </c>
      <c r="B51" s="513"/>
      <c r="C51" s="513"/>
      <c r="D51" s="513"/>
      <c r="E51" s="513"/>
      <c r="F51" s="513"/>
      <c r="G51" s="513"/>
      <c r="I51" s="580" t="s">
        <v>732</v>
      </c>
      <c r="K51" s="529">
        <v>0</v>
      </c>
      <c r="L51" s="530"/>
      <c r="M51" s="529">
        <v>0</v>
      </c>
      <c r="N51" s="530"/>
      <c r="O51" s="529">
        <v>0</v>
      </c>
      <c r="P51" s="530"/>
      <c r="Q51" s="529">
        <v>0</v>
      </c>
      <c r="AA51" s="506"/>
      <c r="AB51" s="506"/>
      <c r="AC51" s="506"/>
      <c r="AD51" s="506"/>
      <c r="AE51" s="506"/>
      <c r="AF51" s="506"/>
      <c r="AG51" s="506"/>
      <c r="AH51" s="506"/>
      <c r="AI51" s="570" t="s">
        <v>776</v>
      </c>
      <c r="AN51" s="785">
        <v>0.9</v>
      </c>
      <c r="AO51" s="785"/>
      <c r="AP51" s="513"/>
      <c r="AQ51" s="513" t="s">
        <v>557</v>
      </c>
      <c r="AR51" s="513"/>
      <c r="AS51" s="513"/>
      <c r="AT51" s="513"/>
      <c r="AU51" s="513"/>
      <c r="AV51" s="513"/>
      <c r="AW51" s="513"/>
      <c r="AX51" s="513"/>
      <c r="AY51" s="513"/>
      <c r="AZ51" s="513"/>
      <c r="BA51" s="513"/>
      <c r="BB51" s="513"/>
      <c r="BC51" s="513"/>
      <c r="BD51" s="513"/>
      <c r="BE51" s="513"/>
      <c r="BF51" s="513"/>
      <c r="BG51" s="513"/>
      <c r="BH51" s="513"/>
      <c r="BI51" s="513"/>
      <c r="BJ51" s="513"/>
      <c r="BK51" s="513"/>
      <c r="BL51" s="513"/>
      <c r="BM51" s="513"/>
    </row>
    <row r="52" spans="1:65" ht="15.75">
      <c r="A52" s="513" t="s">
        <v>440</v>
      </c>
      <c r="B52" s="513"/>
      <c r="C52" s="513"/>
      <c r="D52" s="513"/>
      <c r="E52" s="513"/>
      <c r="F52" s="513"/>
      <c r="G52" s="513"/>
      <c r="K52" s="530"/>
      <c r="L52" s="530"/>
      <c r="M52" s="530"/>
      <c r="N52" s="530"/>
      <c r="O52" s="530"/>
      <c r="P52" s="530"/>
      <c r="AA52" s="506"/>
      <c r="AB52" s="506"/>
      <c r="AC52" s="506"/>
      <c r="AD52" s="506"/>
      <c r="AE52" s="506"/>
      <c r="AF52" s="506"/>
      <c r="AG52" s="506"/>
      <c r="AH52" s="506"/>
      <c r="AI52" s="570" t="s">
        <v>777</v>
      </c>
      <c r="AN52" s="783" t="e">
        <f>AN50*AN51</f>
        <v>#DIV/0!</v>
      </c>
      <c r="AO52" s="783"/>
      <c r="AP52" s="513"/>
      <c r="AQ52" s="513"/>
      <c r="AR52" s="513"/>
      <c r="AS52" s="513"/>
      <c r="AT52" s="513"/>
      <c r="AU52" s="513"/>
      <c r="AV52" s="513"/>
      <c r="AW52" s="513"/>
      <c r="AX52" s="513"/>
      <c r="AY52" s="513"/>
      <c r="AZ52" s="513"/>
      <c r="BA52" s="513"/>
      <c r="BB52" s="513"/>
      <c r="BC52" s="513"/>
      <c r="BD52" s="513"/>
      <c r="BE52" s="513"/>
      <c r="BF52" s="513"/>
      <c r="BG52" s="513"/>
      <c r="BH52" s="513"/>
      <c r="BI52" s="513"/>
      <c r="BJ52" s="513"/>
      <c r="BK52" s="513"/>
      <c r="BL52" s="513"/>
      <c r="BM52" s="513"/>
    </row>
    <row r="53" spans="1:65" ht="15.75">
      <c r="A53" s="513"/>
      <c r="B53" s="513"/>
      <c r="C53" s="513"/>
      <c r="D53" s="513"/>
      <c r="E53" s="513"/>
      <c r="F53" s="513"/>
      <c r="G53" s="513"/>
      <c r="I53" s="548" t="s">
        <v>360</v>
      </c>
      <c r="J53" s="548"/>
      <c r="K53" s="535">
        <f>SUM(K40:K51)</f>
        <v>0</v>
      </c>
      <c r="L53" s="530"/>
      <c r="M53" s="535">
        <f>SUM(M40:M51)</f>
        <v>0</v>
      </c>
      <c r="N53" s="530"/>
      <c r="O53" s="535">
        <f>SUM(O40:O52)</f>
        <v>0</v>
      </c>
      <c r="P53" s="558"/>
      <c r="AA53" s="506"/>
      <c r="AB53" s="506"/>
      <c r="AC53" s="506"/>
      <c r="AD53" s="506"/>
      <c r="AE53" s="506"/>
      <c r="AF53" s="506"/>
      <c r="AG53" s="506"/>
      <c r="AH53" s="506"/>
      <c r="AP53" s="513"/>
      <c r="AQ53" s="513"/>
      <c r="AR53" s="513"/>
      <c r="AS53" s="513"/>
      <c r="AT53" s="513"/>
      <c r="AU53" s="513"/>
      <c r="AV53" s="513"/>
      <c r="AW53" s="513"/>
      <c r="AX53" s="513"/>
      <c r="AY53" s="513"/>
      <c r="AZ53" s="513"/>
      <c r="BA53" s="513"/>
      <c r="BB53" s="513"/>
      <c r="BC53" s="513"/>
      <c r="BD53" s="513"/>
      <c r="BE53" s="513"/>
      <c r="BF53" s="513"/>
      <c r="BG53" s="513"/>
      <c r="BH53" s="513"/>
      <c r="BI53" s="513"/>
      <c r="BJ53" s="513"/>
      <c r="BK53" s="513"/>
      <c r="BL53" s="513"/>
      <c r="BM53" s="513"/>
    </row>
    <row r="54" spans="1:65" ht="15.75">
      <c r="A54" s="513" t="s">
        <v>348</v>
      </c>
      <c r="B54" s="513"/>
      <c r="C54" s="513"/>
      <c r="D54" s="513"/>
      <c r="E54" s="513"/>
      <c r="F54" s="513"/>
      <c r="G54" s="513"/>
      <c r="K54" s="552"/>
      <c r="L54" s="530"/>
      <c r="M54" s="552"/>
      <c r="N54" s="530"/>
      <c r="O54" s="552"/>
      <c r="P54" s="552"/>
      <c r="AA54" s="506"/>
      <c r="AB54" s="506"/>
      <c r="AC54" s="506"/>
      <c r="AD54" s="506"/>
      <c r="AE54" s="506"/>
      <c r="AF54" s="506"/>
      <c r="AG54" s="506"/>
      <c r="AH54" s="506"/>
      <c r="AI54" s="513" t="s">
        <v>392</v>
      </c>
      <c r="AJ54" s="513"/>
      <c r="AK54" s="513"/>
      <c r="AL54" s="513"/>
      <c r="AM54" s="513"/>
      <c r="AN54" s="513"/>
      <c r="AO54" s="513"/>
      <c r="AP54" s="513"/>
      <c r="AQ54" s="513"/>
      <c r="AR54" s="513"/>
      <c r="AS54" s="513"/>
      <c r="AT54" s="513"/>
      <c r="AU54" s="513"/>
      <c r="AV54" s="513"/>
      <c r="AW54" s="513"/>
      <c r="AX54" s="513"/>
      <c r="AY54" s="513"/>
      <c r="AZ54" s="513"/>
      <c r="BA54" s="513"/>
      <c r="BB54" s="513"/>
      <c r="BC54" s="513"/>
      <c r="BD54" s="513"/>
      <c r="BE54" s="513"/>
      <c r="BF54" s="513"/>
      <c r="BG54" s="513"/>
      <c r="BH54" s="513"/>
      <c r="BI54" s="513"/>
      <c r="BJ54" s="513"/>
      <c r="BK54" s="513"/>
      <c r="BL54" s="513"/>
      <c r="BM54" s="513"/>
    </row>
    <row r="55" spans="1:65" ht="15.75">
      <c r="A55" s="513"/>
      <c r="B55" s="513"/>
      <c r="C55" s="513"/>
      <c r="D55" s="513"/>
      <c r="E55" s="513"/>
      <c r="F55" s="513"/>
      <c r="G55" s="513"/>
      <c r="I55" s="526" t="s">
        <v>363</v>
      </c>
      <c r="J55" s="526"/>
      <c r="K55" s="552"/>
      <c r="L55" s="530"/>
      <c r="M55" s="552"/>
      <c r="N55" s="530"/>
      <c r="O55" s="552"/>
      <c r="P55" s="552"/>
      <c r="AA55" s="506"/>
      <c r="AB55" s="506"/>
      <c r="AC55" s="506"/>
      <c r="AD55" s="506"/>
      <c r="AE55" s="506"/>
      <c r="AF55" s="506"/>
      <c r="AG55" s="506"/>
      <c r="AH55" s="506"/>
      <c r="AI55" s="513" t="s">
        <v>556</v>
      </c>
      <c r="AJ55" s="513"/>
      <c r="AK55" s="513"/>
      <c r="AL55" s="513"/>
      <c r="AM55" s="513"/>
      <c r="AN55" s="513"/>
      <c r="AO55" s="513"/>
      <c r="AP55" s="513"/>
      <c r="AQ55" s="519"/>
      <c r="AR55" s="519"/>
      <c r="AS55" s="519"/>
      <c r="AT55" s="519"/>
      <c r="AU55" s="519"/>
      <c r="AV55" s="513"/>
      <c r="AW55" s="513"/>
      <c r="AX55" s="519"/>
      <c r="AY55" s="519"/>
      <c r="AZ55" s="519"/>
      <c r="BA55" s="514"/>
      <c r="BB55" s="514"/>
      <c r="BC55" s="513"/>
      <c r="BD55" s="513"/>
      <c r="BE55" s="513"/>
      <c r="BF55" s="513"/>
      <c r="BG55" s="513"/>
      <c r="BH55" s="513"/>
      <c r="BI55" s="513"/>
      <c r="BJ55" s="513"/>
      <c r="BK55" s="513"/>
      <c r="BL55" s="513"/>
      <c r="BM55" s="513"/>
    </row>
    <row r="56" spans="1:65" ht="15.75">
      <c r="A56" s="513" t="s">
        <v>508</v>
      </c>
      <c r="B56" s="513"/>
      <c r="C56" s="513"/>
      <c r="D56" s="518" t="s">
        <v>349</v>
      </c>
      <c r="E56" s="519">
        <v>0</v>
      </c>
      <c r="F56" s="518" t="s">
        <v>350</v>
      </c>
      <c r="G56" s="519">
        <v>0</v>
      </c>
      <c r="I56" s="580" t="s">
        <v>733</v>
      </c>
      <c r="K56" s="529">
        <v>0</v>
      </c>
      <c r="L56" s="530"/>
      <c r="M56" s="529">
        <v>0</v>
      </c>
      <c r="N56" s="530"/>
      <c r="O56" s="529">
        <v>0</v>
      </c>
      <c r="P56" s="530"/>
      <c r="Q56" s="529">
        <v>0</v>
      </c>
      <c r="AA56" s="506"/>
      <c r="AB56" s="506"/>
      <c r="AC56" s="506"/>
      <c r="AD56" s="506"/>
      <c r="AE56" s="506"/>
      <c r="AF56" s="506"/>
      <c r="AG56" s="506"/>
      <c r="AH56" s="506"/>
      <c r="AI56" s="513" t="s">
        <v>393</v>
      </c>
      <c r="AJ56" s="513"/>
      <c r="AK56" s="513"/>
      <c r="AL56" s="513"/>
      <c r="AM56" s="513"/>
      <c r="AN56" s="513"/>
      <c r="AO56" s="513"/>
      <c r="AP56" s="513"/>
      <c r="AQ56" s="779" t="s">
        <v>565</v>
      </c>
      <c r="AR56" s="779"/>
      <c r="AS56" s="779"/>
      <c r="AT56" s="779"/>
      <c r="AU56" s="779"/>
      <c r="AV56" s="513"/>
      <c r="AW56" s="513"/>
      <c r="AX56" s="513" t="s">
        <v>8</v>
      </c>
      <c r="AY56" s="513"/>
      <c r="AZ56" s="513"/>
      <c r="BA56" s="513"/>
      <c r="BB56" s="513"/>
      <c r="BC56" s="513"/>
      <c r="BD56" s="513"/>
      <c r="BE56" s="513"/>
      <c r="BF56" s="513"/>
      <c r="BG56" s="513"/>
      <c r="BH56" s="513"/>
      <c r="BI56" s="513"/>
      <c r="BJ56" s="513"/>
      <c r="BK56" s="513"/>
      <c r="BL56" s="513"/>
      <c r="BM56" s="513"/>
    </row>
    <row r="57" spans="1:65" ht="15.75">
      <c r="A57" s="513"/>
      <c r="B57" s="513"/>
      <c r="C57" s="513"/>
      <c r="D57" s="513"/>
      <c r="E57" s="513"/>
      <c r="F57" s="513"/>
      <c r="G57" s="513"/>
      <c r="I57" s="580" t="s">
        <v>516</v>
      </c>
      <c r="K57" s="529">
        <v>0</v>
      </c>
      <c r="M57" s="529">
        <v>0</v>
      </c>
      <c r="O57" s="529">
        <v>0</v>
      </c>
      <c r="P57" s="511"/>
      <c r="Q57" s="529">
        <v>0</v>
      </c>
      <c r="AA57" s="506"/>
      <c r="AB57" s="506"/>
      <c r="AC57" s="506"/>
      <c r="AD57" s="506"/>
      <c r="AE57" s="506"/>
      <c r="AF57" s="506"/>
      <c r="AG57" s="506"/>
      <c r="AH57" s="506"/>
      <c r="AI57" s="513" t="s">
        <v>394</v>
      </c>
      <c r="AJ57" s="513"/>
      <c r="AK57" s="513"/>
      <c r="AL57" s="513"/>
      <c r="AM57" s="513"/>
      <c r="AN57" s="513"/>
      <c r="AO57" s="513"/>
      <c r="AP57" s="513"/>
      <c r="AQ57" s="513" t="s">
        <v>1</v>
      </c>
      <c r="AR57" s="513"/>
      <c r="AS57" s="513"/>
      <c r="AT57" s="513"/>
      <c r="AU57" s="513"/>
      <c r="AV57" s="513"/>
      <c r="AW57" s="513"/>
      <c r="AX57" s="513"/>
      <c r="AY57" s="513"/>
      <c r="AZ57" s="513"/>
      <c r="BA57" s="513"/>
      <c r="BB57" s="513"/>
      <c r="BC57" s="513"/>
      <c r="BD57" s="513"/>
      <c r="BE57" s="513"/>
      <c r="BF57" s="513"/>
      <c r="BG57" s="513"/>
      <c r="BH57" s="513"/>
      <c r="BI57" s="513"/>
      <c r="BJ57" s="513"/>
      <c r="BK57" s="513"/>
      <c r="BL57" s="513"/>
      <c r="BM57" s="513"/>
    </row>
    <row r="58" spans="1:65" ht="15.75">
      <c r="A58" s="513" t="s">
        <v>351</v>
      </c>
      <c r="B58" s="513"/>
      <c r="C58" s="513"/>
      <c r="D58" s="532" t="s">
        <v>352</v>
      </c>
      <c r="E58" s="519">
        <v>0</v>
      </c>
      <c r="F58" s="513"/>
      <c r="G58" s="513"/>
      <c r="I58" s="580" t="s">
        <v>159</v>
      </c>
      <c r="K58" s="529">
        <v>0</v>
      </c>
      <c r="L58" s="530"/>
      <c r="M58" s="529">
        <v>0</v>
      </c>
      <c r="N58" s="530"/>
      <c r="O58" s="529">
        <v>0</v>
      </c>
      <c r="P58" s="530"/>
      <c r="Q58" s="529">
        <v>0</v>
      </c>
      <c r="AA58" s="372"/>
      <c r="AB58" s="372"/>
      <c r="AC58" s="506"/>
      <c r="AD58" s="506"/>
      <c r="AE58" s="506"/>
      <c r="AF58" s="506"/>
      <c r="AG58" s="506"/>
      <c r="AH58" s="506"/>
      <c r="AI58" s="513"/>
      <c r="AJ58" s="513"/>
      <c r="AK58" s="513"/>
      <c r="AL58" s="513"/>
      <c r="AM58" s="513"/>
      <c r="AN58" s="514"/>
      <c r="AO58" s="514"/>
      <c r="AQ58" s="513" t="s">
        <v>1</v>
      </c>
      <c r="AR58" s="513"/>
      <c r="AS58" s="513"/>
      <c r="AT58" s="513"/>
      <c r="AU58" s="513"/>
      <c r="AV58" s="513"/>
      <c r="AW58" s="513"/>
      <c r="AX58" s="513"/>
      <c r="AY58" s="513"/>
      <c r="AZ58" s="513"/>
      <c r="BA58" s="513"/>
      <c r="BB58" s="513"/>
      <c r="BC58" s="513"/>
      <c r="BD58" s="513"/>
      <c r="BE58" s="513"/>
      <c r="BF58" s="513"/>
      <c r="BG58" s="513"/>
      <c r="BH58" s="513"/>
      <c r="BI58" s="513"/>
      <c r="BJ58" s="513"/>
      <c r="BK58" s="513"/>
      <c r="BL58" s="513"/>
      <c r="BM58" s="513"/>
    </row>
    <row r="59" spans="1:65" ht="16.5" thickBot="1">
      <c r="A59" s="513"/>
      <c r="B59" s="513"/>
      <c r="C59" s="513"/>
      <c r="D59" s="513"/>
      <c r="E59" s="513"/>
      <c r="F59" s="513"/>
      <c r="G59" s="513"/>
      <c r="I59" s="580" t="s">
        <v>734</v>
      </c>
      <c r="K59" s="529">
        <v>0</v>
      </c>
      <c r="L59" s="530"/>
      <c r="M59" s="529">
        <v>0</v>
      </c>
      <c r="N59" s="530"/>
      <c r="O59" s="529">
        <v>0</v>
      </c>
      <c r="P59" s="530"/>
      <c r="Q59" s="529">
        <v>0</v>
      </c>
      <c r="AA59" s="566"/>
      <c r="AB59" s="507"/>
      <c r="AC59" s="506"/>
      <c r="AD59" s="506"/>
      <c r="AE59" s="506"/>
      <c r="AF59" s="506"/>
      <c r="AG59" s="506"/>
      <c r="AH59" s="506"/>
      <c r="AI59" s="513"/>
      <c r="AJ59" s="513"/>
      <c r="AK59" s="513"/>
      <c r="AL59" s="513"/>
      <c r="AM59" s="513"/>
      <c r="AN59" s="513"/>
      <c r="AO59" s="513"/>
      <c r="AQ59" s="513"/>
      <c r="AR59" s="513"/>
      <c r="AS59" s="513"/>
      <c r="AT59" s="513"/>
      <c r="AU59" s="513"/>
      <c r="AV59" s="513"/>
      <c r="AW59" s="513"/>
      <c r="AX59" s="513"/>
      <c r="AY59" s="513"/>
      <c r="AZ59" s="513"/>
      <c r="BA59" s="513"/>
      <c r="BB59" s="513"/>
      <c r="BC59" s="513"/>
      <c r="BD59" s="513"/>
      <c r="BE59" s="513"/>
      <c r="BF59" s="513"/>
      <c r="BG59" s="513"/>
      <c r="BH59" s="513"/>
      <c r="BI59" s="513"/>
      <c r="BJ59" s="513"/>
      <c r="BK59" s="513"/>
      <c r="BL59" s="513"/>
      <c r="BM59" s="513"/>
    </row>
    <row r="60" spans="1:65" ht="15.75">
      <c r="A60" s="513"/>
      <c r="B60" s="513"/>
      <c r="C60" s="513"/>
      <c r="D60" s="513"/>
      <c r="E60" s="513"/>
      <c r="F60" s="513"/>
      <c r="G60" s="513"/>
      <c r="I60" s="580" t="s">
        <v>735</v>
      </c>
      <c r="K60" s="529">
        <v>0</v>
      </c>
      <c r="L60" s="530"/>
      <c r="M60" s="529" t="s">
        <v>673</v>
      </c>
      <c r="N60" s="530"/>
      <c r="O60" s="529" t="s">
        <v>673</v>
      </c>
      <c r="P60" s="530"/>
      <c r="Q60" s="529">
        <v>0</v>
      </c>
      <c r="AA60" s="567" t="s">
        <v>555</v>
      </c>
      <c r="AB60" s="567"/>
      <c r="AC60" s="506"/>
      <c r="AD60" s="506"/>
      <c r="AE60" s="506"/>
      <c r="AF60" s="506"/>
      <c r="AG60" s="506"/>
      <c r="AQ60" s="513" t="s">
        <v>409</v>
      </c>
      <c r="AR60" s="513"/>
      <c r="AS60" s="513"/>
      <c r="AT60" s="513"/>
      <c r="AU60" s="513"/>
      <c r="AV60" s="513"/>
      <c r="AW60" s="513"/>
      <c r="AX60" s="513"/>
      <c r="AY60" s="513"/>
      <c r="AZ60" s="513"/>
      <c r="BA60" s="513"/>
      <c r="BB60" s="513"/>
      <c r="BC60" s="513"/>
      <c r="BD60" s="513"/>
      <c r="BE60" s="513"/>
      <c r="BF60" s="513"/>
      <c r="BG60" s="513"/>
      <c r="BH60" s="513"/>
      <c r="BI60" s="513"/>
      <c r="BJ60" s="513"/>
      <c r="BK60" s="513"/>
      <c r="BL60" s="513"/>
      <c r="BM60" s="513"/>
    </row>
    <row r="61" spans="1:65" ht="15.75">
      <c r="A61" s="513"/>
      <c r="B61" s="513"/>
      <c r="C61" s="513"/>
      <c r="D61" s="513"/>
      <c r="E61" s="513"/>
      <c r="F61" s="513"/>
      <c r="G61" s="513"/>
      <c r="I61" s="580" t="s">
        <v>736</v>
      </c>
      <c r="K61" s="529">
        <v>0</v>
      </c>
      <c r="L61" s="530"/>
      <c r="M61" s="529">
        <v>0</v>
      </c>
      <c r="N61" s="530"/>
      <c r="O61" s="529" t="s">
        <v>673</v>
      </c>
      <c r="P61" s="530"/>
      <c r="Q61" s="529">
        <v>0</v>
      </c>
      <c r="AA61" s="506" t="s">
        <v>390</v>
      </c>
      <c r="AB61" s="506"/>
      <c r="AC61" s="506"/>
      <c r="AD61" s="506"/>
      <c r="AE61" s="506"/>
      <c r="AF61" s="506"/>
      <c r="AG61" s="506"/>
      <c r="AQ61" s="513"/>
      <c r="AR61" s="513"/>
      <c r="AS61" s="513"/>
      <c r="AT61" s="513"/>
      <c r="AU61" s="513"/>
      <c r="AV61" s="513"/>
      <c r="AW61" s="513"/>
      <c r="AX61" s="513"/>
      <c r="AY61" s="513"/>
      <c r="AZ61" s="513"/>
      <c r="BA61" s="513"/>
      <c r="BB61" s="513"/>
      <c r="BC61" s="513"/>
      <c r="BD61" s="513"/>
      <c r="BE61" s="513"/>
      <c r="BF61" s="513"/>
      <c r="BG61" s="513"/>
      <c r="BH61" s="513"/>
      <c r="BI61" s="513"/>
      <c r="BJ61" s="513"/>
      <c r="BK61" s="513"/>
      <c r="BL61" s="513"/>
      <c r="BM61" s="513"/>
    </row>
    <row r="62" spans="1:65" ht="15.75">
      <c r="I62" s="580" t="s">
        <v>161</v>
      </c>
      <c r="K62" s="529">
        <v>0</v>
      </c>
      <c r="L62" s="530"/>
      <c r="M62" s="529">
        <v>0</v>
      </c>
      <c r="N62" s="530"/>
      <c r="O62" s="529">
        <v>0</v>
      </c>
      <c r="P62" s="530"/>
      <c r="Q62" s="529">
        <v>0</v>
      </c>
      <c r="AQ62" s="513"/>
      <c r="AR62" s="513"/>
      <c r="AS62" s="513"/>
      <c r="AT62" s="513"/>
      <c r="AU62" s="513"/>
      <c r="AV62" s="513"/>
      <c r="AW62" s="513"/>
      <c r="AX62" s="513"/>
      <c r="AY62" s="513"/>
      <c r="AZ62" s="513"/>
      <c r="BA62" s="513"/>
      <c r="BB62" s="513"/>
      <c r="BC62" s="513"/>
      <c r="BD62" s="513"/>
      <c r="BE62" s="513"/>
      <c r="BF62" s="513"/>
      <c r="BG62" s="513"/>
      <c r="BH62" s="513"/>
      <c r="BI62" s="513"/>
      <c r="BJ62" s="513"/>
      <c r="BK62" s="513"/>
      <c r="BL62" s="513"/>
      <c r="BM62" s="513"/>
    </row>
    <row r="63" spans="1:65" ht="15.75">
      <c r="I63" s="580" t="s">
        <v>116</v>
      </c>
      <c r="K63" s="529">
        <v>0</v>
      </c>
      <c r="L63" s="530"/>
      <c r="M63" s="529">
        <v>0</v>
      </c>
      <c r="N63" s="530"/>
      <c r="O63" s="529">
        <v>0</v>
      </c>
      <c r="P63" s="530"/>
      <c r="Q63" s="529">
        <v>0</v>
      </c>
      <c r="AQ63" s="513"/>
      <c r="AR63" s="513"/>
      <c r="AS63" s="513"/>
      <c r="AT63" s="513"/>
      <c r="AU63" s="513"/>
      <c r="AV63" s="513"/>
      <c r="AW63" s="513"/>
      <c r="AX63" s="513"/>
      <c r="AY63" s="513"/>
      <c r="AZ63" s="513"/>
      <c r="BA63" s="513"/>
      <c r="BB63" s="513"/>
      <c r="BC63" s="513"/>
      <c r="BD63" s="513"/>
      <c r="BE63" s="513"/>
      <c r="BF63" s="513"/>
      <c r="BG63" s="513"/>
      <c r="BH63" s="513"/>
      <c r="BI63" s="513"/>
      <c r="BJ63" s="513"/>
      <c r="BK63" s="513"/>
      <c r="BL63" s="513"/>
      <c r="BM63" s="513"/>
    </row>
    <row r="64" spans="1:65" ht="15.75">
      <c r="I64" s="580" t="s">
        <v>116</v>
      </c>
      <c r="K64" s="529">
        <v>0</v>
      </c>
      <c r="L64" s="530"/>
      <c r="M64" s="529">
        <v>0</v>
      </c>
      <c r="N64" s="530"/>
      <c r="O64" s="529">
        <v>0</v>
      </c>
      <c r="P64" s="530"/>
      <c r="Q64" s="529">
        <v>0</v>
      </c>
      <c r="AQ64" s="513" t="s">
        <v>410</v>
      </c>
      <c r="AR64" s="513"/>
      <c r="AS64" s="513"/>
      <c r="AT64" s="513"/>
      <c r="AU64" s="513"/>
      <c r="AV64" s="513"/>
      <c r="AW64" s="513"/>
      <c r="AX64" s="513"/>
      <c r="AY64" s="513"/>
      <c r="AZ64" s="513"/>
      <c r="BA64" s="513"/>
      <c r="BB64" s="513"/>
      <c r="BC64" s="513"/>
      <c r="BD64" s="513"/>
      <c r="BE64" s="513"/>
      <c r="BF64" s="513"/>
      <c r="BG64" s="513"/>
      <c r="BH64" s="513"/>
      <c r="BI64" s="513"/>
      <c r="BJ64" s="513"/>
      <c r="BK64" s="513"/>
      <c r="BL64" s="513"/>
      <c r="BM64" s="513"/>
    </row>
    <row r="65" spans="9:65" ht="15.75">
      <c r="I65" s="580" t="s">
        <v>116</v>
      </c>
      <c r="K65" s="529">
        <v>0</v>
      </c>
      <c r="L65" s="530"/>
      <c r="M65" s="529">
        <v>0</v>
      </c>
      <c r="N65" s="530"/>
      <c r="O65" s="529">
        <v>0</v>
      </c>
      <c r="P65" s="530"/>
      <c r="Q65" s="529">
        <v>0</v>
      </c>
      <c r="AQ65" s="513" t="s">
        <v>411</v>
      </c>
      <c r="AR65" s="513"/>
      <c r="AS65" s="513"/>
      <c r="AT65" s="513"/>
      <c r="AU65" s="513"/>
      <c r="AV65" s="513"/>
      <c r="AW65" s="513"/>
      <c r="AX65" s="513" t="s">
        <v>412</v>
      </c>
      <c r="AY65" s="513"/>
      <c r="AZ65" s="513"/>
      <c r="BA65" s="513"/>
      <c r="BB65" s="513"/>
      <c r="BC65" s="568"/>
      <c r="BD65" s="513"/>
      <c r="BE65" s="513"/>
      <c r="BF65" s="513"/>
      <c r="BG65" s="513"/>
      <c r="BH65" s="513"/>
      <c r="BI65" s="513"/>
      <c r="BJ65" s="513"/>
      <c r="BK65" s="513"/>
      <c r="BL65" s="513"/>
      <c r="BM65" s="513"/>
    </row>
    <row r="66" spans="9:65" ht="15.75">
      <c r="I66" s="580" t="s">
        <v>737</v>
      </c>
      <c r="K66" s="529">
        <v>0</v>
      </c>
      <c r="L66" s="530"/>
      <c r="M66" s="529">
        <v>0</v>
      </c>
      <c r="N66" s="530"/>
      <c r="O66" s="529">
        <v>0</v>
      </c>
      <c r="P66" s="530"/>
      <c r="Q66" s="529">
        <v>0</v>
      </c>
      <c r="AQ66" s="513"/>
      <c r="AR66" s="513"/>
      <c r="AS66" s="513"/>
      <c r="AT66" s="513"/>
      <c r="AU66" s="513"/>
      <c r="AV66" s="513"/>
      <c r="AW66" s="513"/>
      <c r="AX66" s="513"/>
      <c r="AY66" s="513"/>
      <c r="AZ66" s="513"/>
      <c r="BA66" s="513"/>
      <c r="BB66" s="513"/>
      <c r="BC66" s="513"/>
      <c r="BD66" s="513"/>
      <c r="BE66" s="513"/>
      <c r="BF66" s="513"/>
      <c r="BG66" s="513"/>
      <c r="BH66" s="513"/>
      <c r="BI66" s="513"/>
      <c r="BJ66" s="513"/>
      <c r="BK66" s="513"/>
      <c r="BL66" s="513"/>
      <c r="BM66" s="513"/>
    </row>
    <row r="67" spans="9:65" ht="15.75">
      <c r="K67" s="530"/>
      <c r="L67" s="530"/>
      <c r="M67" s="530"/>
      <c r="N67" s="530"/>
      <c r="O67" s="530"/>
      <c r="P67" s="530"/>
      <c r="AQ67" s="513"/>
      <c r="AR67" s="513"/>
      <c r="AS67" s="513"/>
      <c r="AT67" s="513"/>
      <c r="AU67" s="513"/>
      <c r="AV67" s="513"/>
      <c r="AW67" s="513"/>
      <c r="AX67" s="513"/>
      <c r="AY67" s="513"/>
      <c r="AZ67" s="513"/>
      <c r="BA67" s="513"/>
      <c r="BB67" s="513"/>
      <c r="BC67" s="513"/>
      <c r="BD67" s="513"/>
      <c r="BE67" s="513"/>
      <c r="BF67" s="513"/>
      <c r="BG67" s="513"/>
      <c r="BH67" s="513"/>
      <c r="BI67" s="513"/>
      <c r="BJ67" s="513"/>
      <c r="BK67" s="513"/>
      <c r="BL67" s="513"/>
      <c r="BM67" s="513"/>
    </row>
    <row r="68" spans="9:65" ht="15.75">
      <c r="I68" s="548" t="s">
        <v>364</v>
      </c>
      <c r="J68" s="548"/>
      <c r="K68" s="535">
        <f>SUM(K56:K67)</f>
        <v>0</v>
      </c>
      <c r="L68" s="530"/>
      <c r="M68" s="535">
        <f>SUM(M56:M67)</f>
        <v>0</v>
      </c>
      <c r="N68" s="530"/>
      <c r="O68" s="535">
        <f>SUM(O56:O67)</f>
        <v>0</v>
      </c>
      <c r="P68" s="558"/>
      <c r="Q68" s="535">
        <f>SUM(Q7:Q67)</f>
        <v>0</v>
      </c>
      <c r="AQ68" s="519"/>
      <c r="AR68" s="519"/>
      <c r="AS68" s="519"/>
      <c r="AT68" s="519"/>
      <c r="AU68" s="519"/>
      <c r="AV68" s="513"/>
      <c r="AW68" s="513"/>
      <c r="AX68" s="513"/>
      <c r="AY68" s="513"/>
      <c r="AZ68" s="513"/>
      <c r="BA68" s="513"/>
      <c r="BB68" s="513"/>
      <c r="BC68" s="513"/>
      <c r="BD68" s="513"/>
      <c r="BE68" s="513"/>
      <c r="BF68" s="513"/>
      <c r="BG68" s="513"/>
      <c r="BH68" s="513"/>
      <c r="BI68" s="513"/>
      <c r="BJ68" s="513"/>
      <c r="BK68" s="513"/>
      <c r="BL68" s="513"/>
      <c r="BM68" s="513"/>
    </row>
    <row r="69" spans="9:65" ht="15.75">
      <c r="K69" s="552"/>
      <c r="L69" s="530"/>
      <c r="M69" s="552"/>
      <c r="N69" s="530"/>
      <c r="O69" s="552"/>
      <c r="P69" s="552"/>
      <c r="AQ69" s="513" t="s">
        <v>413</v>
      </c>
      <c r="AR69" s="513"/>
      <c r="AS69" s="513"/>
      <c r="AT69" s="513"/>
      <c r="AU69" s="513"/>
      <c r="AV69" s="513"/>
      <c r="AW69" s="513"/>
      <c r="AX69" s="513"/>
      <c r="AY69" s="513"/>
      <c r="AZ69" s="513"/>
      <c r="BA69" s="513"/>
      <c r="BB69" s="513"/>
      <c r="BC69" s="513"/>
      <c r="BD69" s="513"/>
      <c r="BE69" s="513"/>
      <c r="BF69" s="513"/>
      <c r="BG69" s="513"/>
      <c r="BH69" s="513"/>
      <c r="BI69" s="513"/>
      <c r="BJ69" s="513"/>
      <c r="BK69" s="513"/>
      <c r="BL69" s="513"/>
      <c r="BM69" s="513"/>
    </row>
    <row r="70" spans="9:65" ht="15.75">
      <c r="I70" s="504" t="s">
        <v>365</v>
      </c>
      <c r="L70" s="511"/>
      <c r="N70" s="511"/>
      <c r="AQ70" s="513" t="s">
        <v>414</v>
      </c>
      <c r="AR70" s="513"/>
      <c r="AS70" s="513"/>
      <c r="AT70" s="513"/>
      <c r="AU70" s="513"/>
      <c r="AV70" s="513"/>
      <c r="AW70" s="513"/>
      <c r="AX70" s="513"/>
      <c r="AY70" s="513"/>
      <c r="AZ70" s="513"/>
      <c r="BA70" s="513"/>
      <c r="BB70" s="513"/>
      <c r="BC70" s="513"/>
      <c r="BD70" s="513"/>
      <c r="BE70" s="513"/>
      <c r="BF70" s="513"/>
      <c r="BG70" s="513"/>
      <c r="BH70" s="513"/>
      <c r="BI70" s="513"/>
      <c r="BJ70" s="513"/>
      <c r="BK70" s="513"/>
      <c r="BL70" s="513"/>
      <c r="BM70" s="513"/>
    </row>
    <row r="71" spans="9:65" ht="13.5" thickBot="1">
      <c r="I71" s="566"/>
      <c r="J71" s="507"/>
      <c r="K71" s="506"/>
      <c r="L71" s="507"/>
      <c r="M71" s="506"/>
      <c r="N71" s="507"/>
      <c r="O71" s="506"/>
      <c r="P71" s="506"/>
    </row>
    <row r="82" spans="28:28">
      <c r="AB82" s="504" t="s">
        <v>766</v>
      </c>
    </row>
    <row r="83" spans="28:28" hidden="1">
      <c r="AB83" s="504" t="s">
        <v>767</v>
      </c>
    </row>
    <row r="84" spans="28:28" hidden="1"/>
  </sheetData>
  <customSheetViews>
    <customSheetView guid="{B8D9EF33-186A-4B50-AB35-4A7A5372E63E}" scale="69" topLeftCell="AH34">
      <selection activeCell="AR60" sqref="AR60"/>
      <colBreaks count="6" manualBreakCount="6">
        <brk id="7" max="1048575" man="1"/>
        <brk id="16" max="1048575" man="1"/>
        <brk id="23" max="68" man="1"/>
        <brk id="31" max="1048575" man="1"/>
        <brk id="39" max="1048575" man="1"/>
        <brk id="50" max="68" man="1"/>
      </colBreaks>
      <pageMargins left="0" right="0" top="0.5" bottom="0.5" header="0.3" footer="0.3"/>
      <printOptions horizontalCentered="1"/>
      <pageSetup scale="65" orientation="portrait" r:id="rId1"/>
      <headerFooter>
        <oddFooter>&amp;L&amp;D&amp;C&amp;P</oddFooter>
      </headerFooter>
    </customSheetView>
    <customSheetView guid="{C0E81CA5-1E53-4DD2-94F0-DB2CE09F7672}">
      <selection activeCell="A6" sqref="A6"/>
      <pageMargins left="0.7" right="0.7" top="0.75" bottom="0.75" header="0.3" footer="0.3"/>
      <pageSetup scale="77" orientation="portrait" r:id="rId2"/>
    </customSheetView>
  </customSheetViews>
  <mergeCells count="42">
    <mergeCell ref="M3:O3"/>
    <mergeCell ref="V3:X3"/>
    <mergeCell ref="BE2:BJ2"/>
    <mergeCell ref="A3:G3"/>
    <mergeCell ref="A4:G4"/>
    <mergeCell ref="AN4:AO4"/>
    <mergeCell ref="A6:G6"/>
    <mergeCell ref="AN49:AO49"/>
    <mergeCell ref="AN47:AO47"/>
    <mergeCell ref="AN45:AO45"/>
    <mergeCell ref="AN43:AO43"/>
    <mergeCell ref="AN42:AO42"/>
    <mergeCell ref="AN33:AO33"/>
    <mergeCell ref="AN32:AO32"/>
    <mergeCell ref="W46:Z47"/>
    <mergeCell ref="AN27:AO27"/>
    <mergeCell ref="AI34:AJ37"/>
    <mergeCell ref="AN30:AO30"/>
    <mergeCell ref="AN31:AO31"/>
    <mergeCell ref="AN44:AO44"/>
    <mergeCell ref="AN46:AO46"/>
    <mergeCell ref="AQ56:AU56"/>
    <mergeCell ref="AN17:AO17"/>
    <mergeCell ref="AN10:AO10"/>
    <mergeCell ref="AN20:AO20"/>
    <mergeCell ref="AN19:AO19"/>
    <mergeCell ref="AN18:AO18"/>
    <mergeCell ref="AN11:AO11"/>
    <mergeCell ref="AN12:AO12"/>
    <mergeCell ref="AN16:AO16"/>
    <mergeCell ref="AN52:AO52"/>
    <mergeCell ref="AN41:AO41"/>
    <mergeCell ref="AN48:AO48"/>
    <mergeCell ref="AN50:AO50"/>
    <mergeCell ref="AN51:AO51"/>
    <mergeCell ref="AN28:AO28"/>
    <mergeCell ref="AN29:AO29"/>
    <mergeCell ref="AN5:AO5"/>
    <mergeCell ref="AN6:AO6"/>
    <mergeCell ref="AN7:AO7"/>
    <mergeCell ref="AN8:AO8"/>
    <mergeCell ref="AN9:AO9"/>
  </mergeCells>
  <dataValidations count="1">
    <dataValidation type="list" allowBlank="1" showInputMessage="1" showErrorMessage="1" sqref="AD22">
      <formula1>$AB$82:$AB$83</formula1>
    </dataValidation>
  </dataValidations>
  <hyperlinks>
    <hyperlink ref="A8" r:id="rId3" display="http://www.chfa.org/Rental%20Housing/for%20Developers%20and%20Sponsors/Document%20Library/default.aspx"/>
  </hyperlinks>
  <printOptions horizontalCentered="1"/>
  <pageMargins left="0" right="0" top="0.5" bottom="0.5" header="0.3" footer="0.3"/>
  <pageSetup scale="62" orientation="portrait" r:id="rId4"/>
  <headerFooter>
    <oddHeader>&amp;RPage &amp;P of &amp;N</oddHeader>
    <oddFooter>&amp;LRevised March 2017</oddFooter>
  </headerFooter>
  <colBreaks count="6" manualBreakCount="6">
    <brk id="7" max="1048575" man="1"/>
    <brk id="17" max="1048575" man="1"/>
    <brk id="26" max="1048575" man="1"/>
    <brk id="34" max="1048575" man="1"/>
    <brk id="42" max="1048575" man="1"/>
    <brk id="53" max="1048575" man="1"/>
  </colBreaks>
  <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sheetPr>
  <dimension ref="A1:N111"/>
  <sheetViews>
    <sheetView zoomScale="60" zoomScaleNormal="60" zoomScaleSheetLayoutView="58" workbookViewId="0">
      <selection sqref="A1:J1"/>
    </sheetView>
  </sheetViews>
  <sheetFormatPr defaultColWidth="8.88671875" defaultRowHeight="18"/>
  <cols>
    <col min="1" max="1" width="6.109375" style="200" customWidth="1"/>
    <col min="2" max="2" width="59.109375" style="89" customWidth="1"/>
    <col min="3" max="3" width="25.77734375" style="95" customWidth="1"/>
    <col min="4" max="10" width="23.77734375" style="95" customWidth="1"/>
    <col min="11" max="11" width="12.77734375" style="89" bestFit="1" customWidth="1"/>
    <col min="12" max="12" width="8.88671875" style="89"/>
    <col min="13" max="13" width="12.77734375" style="89" bestFit="1" customWidth="1"/>
    <col min="14" max="14" width="0" style="89" hidden="1" customWidth="1"/>
    <col min="15" max="16384" width="8.88671875" style="89"/>
  </cols>
  <sheetData>
    <row r="1" spans="1:11" s="96" customFormat="1" ht="24.95" customHeight="1">
      <c r="A1" s="798" t="s">
        <v>186</v>
      </c>
      <c r="B1" s="798"/>
      <c r="C1" s="798"/>
      <c r="D1" s="798"/>
      <c r="E1" s="798"/>
      <c r="F1" s="798"/>
      <c r="G1" s="798"/>
      <c r="H1" s="798"/>
      <c r="I1" s="798"/>
      <c r="J1" s="798"/>
    </row>
    <row r="2" spans="1:11" s="96" customFormat="1" ht="24.95" customHeight="1">
      <c r="A2" s="720" t="s">
        <v>803</v>
      </c>
      <c r="B2" s="590"/>
      <c r="C2" s="228"/>
      <c r="D2" s="227"/>
      <c r="E2" s="227"/>
      <c r="F2" s="227"/>
      <c r="G2" s="227"/>
      <c r="H2" s="227"/>
      <c r="I2" s="227"/>
      <c r="J2" s="227"/>
    </row>
    <row r="3" spans="1:11" s="96" customFormat="1" ht="24.95" customHeight="1">
      <c r="A3" s="798" t="s">
        <v>29</v>
      </c>
      <c r="B3" s="798"/>
      <c r="C3" s="798"/>
      <c r="D3" s="798"/>
      <c r="E3" s="798"/>
      <c r="F3" s="798"/>
      <c r="G3" s="798"/>
      <c r="H3" s="798"/>
      <c r="I3" s="798"/>
      <c r="J3" s="798"/>
      <c r="K3" s="94"/>
    </row>
    <row r="4" spans="1:11" s="96" customFormat="1" ht="24.95" customHeight="1">
      <c r="A4" s="194"/>
      <c r="B4" s="194"/>
      <c r="C4" s="195" t="s">
        <v>174</v>
      </c>
      <c r="D4" s="194">
        <f>'Gen. Contractors Cost Data'!E7</f>
        <v>0</v>
      </c>
      <c r="E4" s="194"/>
      <c r="F4" s="194"/>
      <c r="G4" s="194"/>
      <c r="H4" s="194"/>
      <c r="I4" s="194"/>
      <c r="J4" s="194"/>
      <c r="K4" s="94"/>
    </row>
    <row r="5" spans="1:11" s="96" customFormat="1" ht="24.95" customHeight="1">
      <c r="A5" s="209"/>
      <c r="B5" s="209"/>
      <c r="C5" s="195" t="s">
        <v>173</v>
      </c>
      <c r="D5" s="194">
        <f>'Gen. Contractors Cost Data'!E8</f>
        <v>0</v>
      </c>
      <c r="E5" s="209"/>
      <c r="F5" s="209"/>
      <c r="G5" s="209"/>
      <c r="H5" s="209"/>
      <c r="I5" s="209"/>
      <c r="J5" s="209"/>
      <c r="K5" s="94"/>
    </row>
    <row r="6" spans="1:11" s="96" customFormat="1" ht="24.95" customHeight="1">
      <c r="A6" s="209"/>
      <c r="B6" s="209"/>
      <c r="C6" s="195" t="s">
        <v>538</v>
      </c>
      <c r="D6" s="194">
        <f>'Gen. Contractors Cost Data'!E9</f>
        <v>0</v>
      </c>
      <c r="E6" s="209"/>
      <c r="F6" s="209"/>
      <c r="G6" s="209"/>
      <c r="H6" s="209"/>
      <c r="I6" s="209"/>
      <c r="J6" s="209"/>
      <c r="K6" s="94"/>
    </row>
    <row r="7" spans="1:11" s="96" customFormat="1" ht="24.95" customHeight="1">
      <c r="A7" s="209"/>
      <c r="B7" s="209"/>
      <c r="C7" s="195" t="s">
        <v>176</v>
      </c>
      <c r="D7" s="194">
        <f>'Gen. Contractors Cost Data'!E10</f>
        <v>0</v>
      </c>
      <c r="E7" s="209"/>
      <c r="F7" s="209"/>
      <c r="G7" s="209"/>
      <c r="H7" s="209"/>
      <c r="I7" s="209"/>
      <c r="J7" s="209"/>
      <c r="K7" s="94"/>
    </row>
    <row r="8" spans="1:11" s="96" customFormat="1" ht="22.5">
      <c r="A8" s="208"/>
      <c r="B8" s="208"/>
      <c r="C8" s="97"/>
      <c r="D8" s="208"/>
      <c r="E8" s="208"/>
      <c r="F8" s="208"/>
      <c r="G8" s="208"/>
      <c r="H8" s="208"/>
      <c r="I8" s="208"/>
      <c r="J8" s="208"/>
      <c r="K8" s="94"/>
    </row>
    <row r="9" spans="1:11" ht="22.5">
      <c r="A9" s="800" t="s">
        <v>179</v>
      </c>
      <c r="B9" s="801"/>
      <c r="C9" s="801"/>
      <c r="D9" s="801"/>
      <c r="E9" s="801"/>
      <c r="F9" s="800" t="s">
        <v>746</v>
      </c>
      <c r="G9" s="801"/>
      <c r="H9" s="801"/>
      <c r="I9" s="801"/>
      <c r="J9" s="802"/>
      <c r="K9" s="98"/>
    </row>
    <row r="10" spans="1:11" s="196" customFormat="1" ht="24.95" customHeight="1">
      <c r="A10" s="421" t="s">
        <v>134</v>
      </c>
      <c r="B10" s="421" t="s">
        <v>135</v>
      </c>
      <c r="C10" s="422" t="s">
        <v>136</v>
      </c>
      <c r="D10" s="423" t="s">
        <v>137</v>
      </c>
      <c r="E10" s="422" t="s">
        <v>138</v>
      </c>
      <c r="F10" s="422" t="s">
        <v>139</v>
      </c>
      <c r="G10" s="422" t="s">
        <v>140</v>
      </c>
      <c r="H10" s="423" t="s">
        <v>141</v>
      </c>
      <c r="I10" s="423" t="s">
        <v>151</v>
      </c>
      <c r="J10" s="423" t="s">
        <v>152</v>
      </c>
    </row>
    <row r="11" spans="1:11" s="197" customFormat="1" ht="150.75" customHeight="1">
      <c r="A11" s="424"/>
      <c r="B11" s="425" t="s">
        <v>177</v>
      </c>
      <c r="C11" s="426" t="s">
        <v>630</v>
      </c>
      <c r="D11" s="426" t="s">
        <v>631</v>
      </c>
      <c r="E11" s="426" t="s">
        <v>241</v>
      </c>
      <c r="F11" s="426" t="s">
        <v>632</v>
      </c>
      <c r="G11" s="426" t="s">
        <v>748</v>
      </c>
      <c r="H11" s="426" t="s">
        <v>749</v>
      </c>
      <c r="I11" s="426" t="s">
        <v>747</v>
      </c>
      <c r="J11" s="426" t="s">
        <v>750</v>
      </c>
    </row>
    <row r="12" spans="1:11" s="197" customFormat="1" ht="24.95" customHeight="1">
      <c r="A12" s="698"/>
      <c r="B12" s="425"/>
      <c r="C12" s="426"/>
      <c r="D12" s="426"/>
      <c r="E12" s="426"/>
      <c r="F12" s="426"/>
      <c r="G12" s="426"/>
      <c r="H12" s="426"/>
      <c r="I12" s="426"/>
      <c r="J12" s="426"/>
    </row>
    <row r="13" spans="1:11" ht="24.95" customHeight="1">
      <c r="A13" s="386">
        <v>1</v>
      </c>
      <c r="B13" s="206" t="s">
        <v>48</v>
      </c>
      <c r="C13" s="206"/>
      <c r="D13" s="206"/>
      <c r="E13" s="206"/>
      <c r="F13" s="206"/>
      <c r="G13" s="206"/>
      <c r="H13" s="206"/>
      <c r="I13" s="206"/>
      <c r="J13" s="206"/>
    </row>
    <row r="14" spans="1:11" ht="24.95" customHeight="1">
      <c r="A14" s="461">
        <v>2</v>
      </c>
      <c r="B14" s="462" t="s">
        <v>763</v>
      </c>
      <c r="C14" s="463">
        <v>0</v>
      </c>
      <c r="D14" s="463">
        <f>'Mortgagor''s-LIHTC Cost Cert.'!K14</f>
        <v>0</v>
      </c>
      <c r="E14" s="464">
        <f>'Gen. Contractors Cost Data'!F84</f>
        <v>0</v>
      </c>
      <c r="F14" s="464">
        <f>E14-C14</f>
        <v>0</v>
      </c>
      <c r="G14" s="463">
        <f>'Mortgagor''s-LIHTC Cost Cert.'!M14</f>
        <v>0</v>
      </c>
      <c r="H14" s="464">
        <f>'Mortgagor''s-LIHTC Cost Cert.'!O8</f>
        <v>0</v>
      </c>
      <c r="I14" s="463">
        <f>G14</f>
        <v>0</v>
      </c>
      <c r="J14" s="463">
        <f>H14</f>
        <v>0</v>
      </c>
    </row>
    <row r="15" spans="1:11" ht="24.95" customHeight="1">
      <c r="A15" s="461">
        <v>3</v>
      </c>
      <c r="B15" s="462" t="s">
        <v>116</v>
      </c>
      <c r="C15" s="463"/>
      <c r="D15" s="463"/>
      <c r="E15" s="464"/>
      <c r="F15" s="464"/>
      <c r="G15" s="463"/>
      <c r="H15" s="464"/>
      <c r="I15" s="463"/>
      <c r="J15" s="463"/>
    </row>
    <row r="16" spans="1:11" ht="24.95" customHeight="1">
      <c r="A16" s="461">
        <v>4</v>
      </c>
      <c r="B16" s="462" t="s">
        <v>116</v>
      </c>
      <c r="C16" s="463"/>
      <c r="D16" s="463"/>
      <c r="E16" s="464"/>
      <c r="F16" s="464"/>
      <c r="G16" s="463"/>
      <c r="H16" s="464"/>
      <c r="I16" s="463"/>
      <c r="J16" s="463"/>
    </row>
    <row r="17" spans="1:10" ht="24.95" customHeight="1">
      <c r="A17" s="461">
        <v>5</v>
      </c>
      <c r="B17" s="462" t="s">
        <v>116</v>
      </c>
      <c r="C17" s="463"/>
      <c r="D17" s="463"/>
      <c r="E17" s="464"/>
      <c r="F17" s="464"/>
      <c r="G17" s="463"/>
      <c r="H17" s="464"/>
      <c r="I17" s="463"/>
      <c r="J17" s="463"/>
    </row>
    <row r="18" spans="1:10" ht="24.95" customHeight="1">
      <c r="A18" s="461">
        <v>6</v>
      </c>
      <c r="B18" s="467" t="s">
        <v>633</v>
      </c>
      <c r="C18" s="468">
        <f>SUM(C14:C14)</f>
        <v>0</v>
      </c>
      <c r="D18" s="468">
        <f>SUM(D14:D14)</f>
        <v>0</v>
      </c>
      <c r="E18" s="468">
        <f t="shared" ref="E18:J18" si="0">SUM(E14:E14)</f>
        <v>0</v>
      </c>
      <c r="F18" s="468">
        <f t="shared" si="0"/>
        <v>0</v>
      </c>
      <c r="G18" s="468">
        <f t="shared" si="0"/>
        <v>0</v>
      </c>
      <c r="H18" s="468">
        <f t="shared" si="0"/>
        <v>0</v>
      </c>
      <c r="I18" s="468">
        <f t="shared" si="0"/>
        <v>0</v>
      </c>
      <c r="J18" s="468">
        <f t="shared" si="0"/>
        <v>0</v>
      </c>
    </row>
    <row r="19" spans="1:10" ht="24.95" customHeight="1">
      <c r="A19" s="461">
        <v>7</v>
      </c>
      <c r="B19" s="691" t="s">
        <v>764</v>
      </c>
      <c r="C19" s="468"/>
      <c r="D19" s="468"/>
      <c r="E19" s="468"/>
      <c r="F19" s="468"/>
      <c r="G19" s="468"/>
      <c r="H19" s="468"/>
      <c r="I19" s="468"/>
      <c r="J19" s="468"/>
    </row>
    <row r="20" spans="1:10" ht="24.95" customHeight="1">
      <c r="A20" s="461">
        <v>8</v>
      </c>
      <c r="B20" s="462" t="s">
        <v>153</v>
      </c>
      <c r="C20" s="469">
        <v>0</v>
      </c>
      <c r="D20" s="469">
        <f>'Mortgagor''s-LIHTC Cost Cert.'!K22</f>
        <v>0</v>
      </c>
      <c r="E20" s="470">
        <f>'Gen. Contractors Cost Data'!F85</f>
        <v>0</v>
      </c>
      <c r="F20" s="470">
        <f>E20-C20</f>
        <v>0</v>
      </c>
      <c r="G20" s="470">
        <f>'Mortgagor''s-LIHTC Cost Cert.'!M25</f>
        <v>0</v>
      </c>
      <c r="H20" s="470">
        <f>'Mortgagor''s-LIHTC Cost Cert.'!O15</f>
        <v>0</v>
      </c>
      <c r="I20" s="469">
        <f t="shared" ref="I20:J21" si="1">G20</f>
        <v>0</v>
      </c>
      <c r="J20" s="469">
        <f t="shared" si="1"/>
        <v>0</v>
      </c>
    </row>
    <row r="21" spans="1:10" ht="24.95" customHeight="1">
      <c r="A21" s="461">
        <v>9</v>
      </c>
      <c r="B21" s="462" t="s">
        <v>762</v>
      </c>
      <c r="C21" s="476">
        <v>0</v>
      </c>
      <c r="D21" s="476">
        <f>'Mortgagor''s-LIHTC Cost Cert.'!K23</f>
        <v>0</v>
      </c>
      <c r="E21" s="471">
        <f>D21</f>
        <v>0</v>
      </c>
      <c r="F21" s="471">
        <f t="shared" ref="F21" si="2">E21-C21</f>
        <v>0</v>
      </c>
      <c r="G21" s="471">
        <f>'Mortgagor''s-LIHTC Cost Cert.'!M16</f>
        <v>0</v>
      </c>
      <c r="H21" s="471">
        <f>'Mortgagor''s-LIHTC Cost Cert.'!O16</f>
        <v>0</v>
      </c>
      <c r="I21" s="476">
        <f t="shared" si="1"/>
        <v>0</v>
      </c>
      <c r="J21" s="476">
        <f t="shared" si="1"/>
        <v>0</v>
      </c>
    </row>
    <row r="22" spans="1:10" ht="24.95" customHeight="1">
      <c r="A22" s="461">
        <v>10</v>
      </c>
      <c r="B22" s="467" t="s">
        <v>633</v>
      </c>
      <c r="C22" s="468">
        <f t="shared" ref="C22:J22" si="3">SUM(C20:C21)</f>
        <v>0</v>
      </c>
      <c r="D22" s="468">
        <f t="shared" si="3"/>
        <v>0</v>
      </c>
      <c r="E22" s="468">
        <f t="shared" si="3"/>
        <v>0</v>
      </c>
      <c r="F22" s="468">
        <f t="shared" si="3"/>
        <v>0</v>
      </c>
      <c r="G22" s="468">
        <f t="shared" si="3"/>
        <v>0</v>
      </c>
      <c r="H22" s="468">
        <f t="shared" si="3"/>
        <v>0</v>
      </c>
      <c r="I22" s="468">
        <f t="shared" si="3"/>
        <v>0</v>
      </c>
      <c r="J22" s="468">
        <f t="shared" si="3"/>
        <v>0</v>
      </c>
    </row>
    <row r="23" spans="1:10" ht="24.95" customHeight="1">
      <c r="A23" s="461">
        <v>11</v>
      </c>
      <c r="B23" s="472" t="s">
        <v>49</v>
      </c>
      <c r="C23" s="473"/>
      <c r="D23" s="473"/>
      <c r="E23" s="473"/>
      <c r="F23" s="473"/>
      <c r="G23" s="473"/>
      <c r="H23" s="473"/>
      <c r="I23" s="465"/>
      <c r="J23" s="465"/>
    </row>
    <row r="24" spans="1:10" ht="24.95" customHeight="1">
      <c r="A24" s="461">
        <v>12</v>
      </c>
      <c r="B24" s="462" t="s">
        <v>154</v>
      </c>
      <c r="C24" s="474">
        <v>0</v>
      </c>
      <c r="D24" s="475">
        <f>SUM('Mortgagor''s-LIHTC Cost Cert.'!K28)</f>
        <v>0</v>
      </c>
      <c r="E24" s="474">
        <f>D24</f>
        <v>0</v>
      </c>
      <c r="F24" s="474">
        <f t="shared" ref="F24:F30" si="4">E24-C24</f>
        <v>0</v>
      </c>
      <c r="G24" s="474">
        <f>'Mortgagor''s-LIHTC Cost Cert.'!M28</f>
        <v>0</v>
      </c>
      <c r="H24" s="474">
        <f>'Mortgagor''s-LIHTC Cost Cert.'!O28</f>
        <v>0</v>
      </c>
      <c r="I24" s="474">
        <f>G24</f>
        <v>0</v>
      </c>
      <c r="J24" s="474">
        <f>H24</f>
        <v>0</v>
      </c>
    </row>
    <row r="25" spans="1:10" ht="24.95" customHeight="1">
      <c r="A25" s="461">
        <v>13</v>
      </c>
      <c r="B25" s="462" t="s">
        <v>155</v>
      </c>
      <c r="C25" s="476">
        <v>0</v>
      </c>
      <c r="D25" s="471">
        <f>SUM('Mortgagor''s-LIHTC Cost Cert.'!K29)</f>
        <v>0</v>
      </c>
      <c r="E25" s="476">
        <f>D25</f>
        <v>0</v>
      </c>
      <c r="F25" s="476">
        <f t="shared" si="4"/>
        <v>0</v>
      </c>
      <c r="G25" s="476">
        <f>'Mortgagor''s-LIHTC Cost Cert.'!M29</f>
        <v>0</v>
      </c>
      <c r="H25" s="476">
        <f>'Mortgagor''s-LIHTC Cost Cert.'!O29</f>
        <v>0</v>
      </c>
      <c r="I25" s="476">
        <f>G25</f>
        <v>0</v>
      </c>
      <c r="J25" s="476">
        <f>H25</f>
        <v>0</v>
      </c>
    </row>
    <row r="26" spans="1:10" ht="24.95" customHeight="1">
      <c r="A26" s="461">
        <v>14</v>
      </c>
      <c r="B26" s="462" t="s">
        <v>156</v>
      </c>
      <c r="C26" s="476">
        <v>0</v>
      </c>
      <c r="D26" s="471">
        <f>SUM('Mortgagor''s-LIHTC Cost Cert.'!K30)</f>
        <v>0</v>
      </c>
      <c r="E26" s="476">
        <f t="shared" ref="E26:E32" si="5">D26</f>
        <v>0</v>
      </c>
      <c r="F26" s="476">
        <f t="shared" si="4"/>
        <v>0</v>
      </c>
      <c r="G26" s="476">
        <f>'Mortgagor''s-LIHTC Cost Cert.'!M30</f>
        <v>0</v>
      </c>
      <c r="H26" s="476">
        <f>'Mortgagor''s-LIHTC Cost Cert.'!O30</f>
        <v>0</v>
      </c>
      <c r="I26" s="476">
        <f t="shared" ref="I26:I32" si="6">G26</f>
        <v>0</v>
      </c>
      <c r="J26" s="476">
        <f t="shared" ref="J26:J32" si="7">H26</f>
        <v>0</v>
      </c>
    </row>
    <row r="27" spans="1:10" ht="24.95" customHeight="1">
      <c r="A27" s="461">
        <v>15</v>
      </c>
      <c r="B27" s="462" t="s">
        <v>157</v>
      </c>
      <c r="C27" s="476">
        <v>0</v>
      </c>
      <c r="D27" s="471">
        <f>SUM('Mortgagor''s-LIHTC Cost Cert.'!K31)</f>
        <v>0</v>
      </c>
      <c r="E27" s="476">
        <f t="shared" si="5"/>
        <v>0</v>
      </c>
      <c r="F27" s="476">
        <f t="shared" si="4"/>
        <v>0</v>
      </c>
      <c r="G27" s="476">
        <f>'Mortgagor''s-LIHTC Cost Cert.'!M31</f>
        <v>0</v>
      </c>
      <c r="H27" s="476">
        <f>'Mortgagor''s-LIHTC Cost Cert.'!O31</f>
        <v>0</v>
      </c>
      <c r="I27" s="476">
        <f t="shared" si="6"/>
        <v>0</v>
      </c>
      <c r="J27" s="476">
        <f t="shared" si="7"/>
        <v>0</v>
      </c>
    </row>
    <row r="28" spans="1:10" ht="24.95" customHeight="1">
      <c r="A28" s="461">
        <v>16</v>
      </c>
      <c r="B28" s="462" t="s">
        <v>577</v>
      </c>
      <c r="C28" s="476">
        <v>0</v>
      </c>
      <c r="D28" s="471">
        <f>SUM('Mortgagor''s-LIHTC Cost Cert.'!K32)</f>
        <v>0</v>
      </c>
      <c r="E28" s="476">
        <f t="shared" si="5"/>
        <v>0</v>
      </c>
      <c r="F28" s="476">
        <f t="shared" si="4"/>
        <v>0</v>
      </c>
      <c r="G28" s="476">
        <f>'Mortgagor''s-LIHTC Cost Cert.'!M32</f>
        <v>0</v>
      </c>
      <c r="H28" s="476">
        <f>'Mortgagor''s-LIHTC Cost Cert.'!O32</f>
        <v>0</v>
      </c>
      <c r="I28" s="476">
        <f t="shared" si="6"/>
        <v>0</v>
      </c>
      <c r="J28" s="476">
        <f t="shared" si="7"/>
        <v>0</v>
      </c>
    </row>
    <row r="29" spans="1:10" ht="24.95" customHeight="1">
      <c r="A29" s="461">
        <v>17</v>
      </c>
      <c r="B29" s="462" t="s">
        <v>781</v>
      </c>
      <c r="C29" s="476">
        <v>0</v>
      </c>
      <c r="D29" s="471">
        <f>SUM('Mortgagor''s-LIHTC Cost Cert.'!K33)</f>
        <v>0</v>
      </c>
      <c r="E29" s="476">
        <f t="shared" si="5"/>
        <v>0</v>
      </c>
      <c r="F29" s="476">
        <f t="shared" si="4"/>
        <v>0</v>
      </c>
      <c r="G29" s="476">
        <f>'Mortgagor''s-LIHTC Cost Cert.'!M33</f>
        <v>0</v>
      </c>
      <c r="H29" s="476">
        <f>'Mortgagor''s-LIHTC Cost Cert.'!O33</f>
        <v>0</v>
      </c>
      <c r="I29" s="476">
        <f t="shared" si="6"/>
        <v>0</v>
      </c>
      <c r="J29" s="476">
        <f t="shared" si="7"/>
        <v>0</v>
      </c>
    </row>
    <row r="30" spans="1:10" ht="24.95" customHeight="1">
      <c r="A30" s="461">
        <v>18</v>
      </c>
      <c r="B30" s="462" t="str">
        <f>'[1]Development Cost Data Sheet'!B34</f>
        <v>Other:</v>
      </c>
      <c r="C30" s="476">
        <v>0</v>
      </c>
      <c r="D30" s="471">
        <f>SUM('Mortgagor''s-LIHTC Cost Cert.'!K34)</f>
        <v>0</v>
      </c>
      <c r="E30" s="476">
        <f t="shared" si="5"/>
        <v>0</v>
      </c>
      <c r="F30" s="476">
        <f t="shared" si="4"/>
        <v>0</v>
      </c>
      <c r="G30" s="476">
        <f>'Mortgagor''s-LIHTC Cost Cert.'!M34</f>
        <v>0</v>
      </c>
      <c r="H30" s="476">
        <f>'Mortgagor''s-LIHTC Cost Cert.'!O34</f>
        <v>0</v>
      </c>
      <c r="I30" s="476">
        <f t="shared" si="6"/>
        <v>0</v>
      </c>
      <c r="J30" s="476">
        <f t="shared" si="7"/>
        <v>0</v>
      </c>
    </row>
    <row r="31" spans="1:10" ht="24.95" customHeight="1">
      <c r="A31" s="461">
        <v>19</v>
      </c>
      <c r="B31" s="462" t="s">
        <v>116</v>
      </c>
      <c r="C31" s="476">
        <v>0</v>
      </c>
      <c r="D31" s="471">
        <f>SUM('Mortgagor''s-LIHTC Cost Cert.'!K35)</f>
        <v>0</v>
      </c>
      <c r="E31" s="476">
        <f t="shared" si="5"/>
        <v>0</v>
      </c>
      <c r="F31" s="476">
        <f t="shared" ref="F31:F32" si="8">E31-C31</f>
        <v>0</v>
      </c>
      <c r="G31" s="476">
        <f>'Mortgagor''s-LIHTC Cost Cert.'!M35</f>
        <v>0</v>
      </c>
      <c r="H31" s="476">
        <f>'Mortgagor''s-LIHTC Cost Cert.'!O35</f>
        <v>0</v>
      </c>
      <c r="I31" s="476">
        <f t="shared" si="6"/>
        <v>0</v>
      </c>
      <c r="J31" s="476">
        <f t="shared" si="7"/>
        <v>0</v>
      </c>
    </row>
    <row r="32" spans="1:10" ht="24.95" customHeight="1">
      <c r="A32" s="461">
        <v>20</v>
      </c>
      <c r="B32" s="462" t="str">
        <f>'[1]Development Cost Data Sheet'!B35</f>
        <v>Other:</v>
      </c>
      <c r="C32" s="476">
        <v>0</v>
      </c>
      <c r="D32" s="471">
        <f>SUM('Mortgagor''s-LIHTC Cost Cert.'!K36)</f>
        <v>0</v>
      </c>
      <c r="E32" s="476">
        <f t="shared" si="5"/>
        <v>0</v>
      </c>
      <c r="F32" s="476">
        <f t="shared" si="8"/>
        <v>0</v>
      </c>
      <c r="G32" s="476">
        <f>'Mortgagor''s-LIHTC Cost Cert.'!M36</f>
        <v>0</v>
      </c>
      <c r="H32" s="476">
        <f>'Mortgagor''s-LIHTC Cost Cert.'!O36</f>
        <v>0</v>
      </c>
      <c r="I32" s="476">
        <f t="shared" si="6"/>
        <v>0</v>
      </c>
      <c r="J32" s="476">
        <f t="shared" si="7"/>
        <v>0</v>
      </c>
    </row>
    <row r="33" spans="1:10" ht="24.95" customHeight="1">
      <c r="A33" s="461">
        <v>21</v>
      </c>
      <c r="B33" s="467" t="s">
        <v>633</v>
      </c>
      <c r="C33" s="468">
        <f t="shared" ref="C33:J33" si="9">SUM(C24:C32)</f>
        <v>0</v>
      </c>
      <c r="D33" s="468">
        <f t="shared" si="9"/>
        <v>0</v>
      </c>
      <c r="E33" s="468">
        <f t="shared" si="9"/>
        <v>0</v>
      </c>
      <c r="F33" s="468">
        <f t="shared" si="9"/>
        <v>0</v>
      </c>
      <c r="G33" s="468">
        <f t="shared" si="9"/>
        <v>0</v>
      </c>
      <c r="H33" s="468">
        <f t="shared" si="9"/>
        <v>0</v>
      </c>
      <c r="I33" s="468">
        <f t="shared" si="9"/>
        <v>0</v>
      </c>
      <c r="J33" s="468">
        <f t="shared" si="9"/>
        <v>0</v>
      </c>
    </row>
    <row r="34" spans="1:10" ht="24.95" customHeight="1">
      <c r="A34" s="461">
        <v>22</v>
      </c>
      <c r="B34" s="472" t="s">
        <v>50</v>
      </c>
      <c r="C34" s="473"/>
      <c r="D34" s="473"/>
      <c r="E34" s="473"/>
      <c r="F34" s="473"/>
      <c r="G34" s="473"/>
      <c r="H34" s="473"/>
      <c r="I34" s="465"/>
      <c r="J34" s="465"/>
    </row>
    <row r="35" spans="1:10" ht="24.95" customHeight="1">
      <c r="A35" s="461">
        <v>23</v>
      </c>
      <c r="B35" s="462" t="s">
        <v>158</v>
      </c>
      <c r="C35" s="469">
        <v>0</v>
      </c>
      <c r="D35" s="469">
        <f>SUM('Mortgagor''s-LIHTC Cost Cert.'!K40)</f>
        <v>0</v>
      </c>
      <c r="E35" s="469">
        <f>D35</f>
        <v>0</v>
      </c>
      <c r="F35" s="469">
        <f>E35-C35</f>
        <v>0</v>
      </c>
      <c r="G35" s="469">
        <f>'Mortgagor''s-LIHTC Cost Cert.'!M40</f>
        <v>0</v>
      </c>
      <c r="H35" s="469">
        <f>'Mortgagor''s-LIHTC Cost Cert.'!O40</f>
        <v>0</v>
      </c>
      <c r="I35" s="469">
        <f>G35</f>
        <v>0</v>
      </c>
      <c r="J35" s="469">
        <f>H35</f>
        <v>0</v>
      </c>
    </row>
    <row r="36" spans="1:10" ht="24.95" customHeight="1">
      <c r="A36" s="461">
        <v>24</v>
      </c>
      <c r="B36" s="462" t="s">
        <v>517</v>
      </c>
      <c r="C36" s="476">
        <v>0</v>
      </c>
      <c r="D36" s="476">
        <f>SUM('Mortgagor''s-LIHTC Cost Cert.'!K41)</f>
        <v>0</v>
      </c>
      <c r="E36" s="476">
        <f>D36</f>
        <v>0</v>
      </c>
      <c r="F36" s="476">
        <f>E36-C36</f>
        <v>0</v>
      </c>
      <c r="G36" s="476">
        <f>'Mortgagor''s-LIHTC Cost Cert.'!M41</f>
        <v>0</v>
      </c>
      <c r="H36" s="477" t="str">
        <f>'Mortgagor''s-LIHTC Cost Cert.'!O41</f>
        <v>XXXXXXXXXXXXX</v>
      </c>
      <c r="I36" s="476">
        <f>G36</f>
        <v>0</v>
      </c>
      <c r="J36" s="476" t="str">
        <f>H36</f>
        <v>XXXXXXXXXXXXX</v>
      </c>
    </row>
    <row r="37" spans="1:10" ht="24.95" customHeight="1">
      <c r="A37" s="461">
        <v>25</v>
      </c>
      <c r="B37" s="462" t="s">
        <v>518</v>
      </c>
      <c r="C37" s="476">
        <v>0</v>
      </c>
      <c r="D37" s="476">
        <f>SUM('Mortgagor''s-LIHTC Cost Cert.'!K42)</f>
        <v>0</v>
      </c>
      <c r="E37" s="476">
        <f t="shared" ref="E37:E46" si="10">D37</f>
        <v>0</v>
      </c>
      <c r="F37" s="476">
        <f t="shared" ref="F37:F45" si="11">E37-C37</f>
        <v>0</v>
      </c>
      <c r="G37" s="476">
        <f>'Mortgagor''s-LIHTC Cost Cert.'!M42</f>
        <v>0</v>
      </c>
      <c r="H37" s="476">
        <f>'Mortgagor''s-LIHTC Cost Cert.'!O42</f>
        <v>0</v>
      </c>
      <c r="I37" s="476">
        <f t="shared" ref="I37:I46" si="12">G37</f>
        <v>0</v>
      </c>
      <c r="J37" s="476">
        <f t="shared" ref="J37:J46" si="13">H37</f>
        <v>0</v>
      </c>
    </row>
    <row r="38" spans="1:10" ht="24.95" customHeight="1">
      <c r="A38" s="461">
        <v>26</v>
      </c>
      <c r="B38" s="462" t="s">
        <v>519</v>
      </c>
      <c r="C38" s="476">
        <v>0</v>
      </c>
      <c r="D38" s="476">
        <f>SUM('Mortgagor''s-LIHTC Cost Cert.'!K43)</f>
        <v>0</v>
      </c>
      <c r="E38" s="476">
        <f t="shared" si="10"/>
        <v>0</v>
      </c>
      <c r="F38" s="476">
        <f t="shared" si="11"/>
        <v>0</v>
      </c>
      <c r="G38" s="476">
        <f>'Mortgagor''s-LIHTC Cost Cert.'!M43</f>
        <v>0</v>
      </c>
      <c r="H38" s="476">
        <f>'Mortgagor''s-LIHTC Cost Cert.'!O43</f>
        <v>0</v>
      </c>
      <c r="I38" s="476">
        <f t="shared" si="12"/>
        <v>0</v>
      </c>
      <c r="J38" s="476">
        <f t="shared" si="13"/>
        <v>0</v>
      </c>
    </row>
    <row r="39" spans="1:10" ht="24.95" customHeight="1">
      <c r="A39" s="461">
        <v>27</v>
      </c>
      <c r="B39" s="462" t="s">
        <v>520</v>
      </c>
      <c r="C39" s="476">
        <v>0</v>
      </c>
      <c r="D39" s="476">
        <f>SUM('Mortgagor''s-LIHTC Cost Cert.'!K44)</f>
        <v>0</v>
      </c>
      <c r="E39" s="476">
        <f t="shared" si="10"/>
        <v>0</v>
      </c>
      <c r="F39" s="476">
        <f t="shared" si="11"/>
        <v>0</v>
      </c>
      <c r="G39" s="476">
        <f>'Mortgagor''s-LIHTC Cost Cert.'!M44</f>
        <v>0</v>
      </c>
      <c r="H39" s="476">
        <f>'Mortgagor''s-LIHTC Cost Cert.'!O44</f>
        <v>0</v>
      </c>
      <c r="I39" s="476">
        <f t="shared" si="12"/>
        <v>0</v>
      </c>
      <c r="J39" s="476">
        <f t="shared" si="13"/>
        <v>0</v>
      </c>
    </row>
    <row r="40" spans="1:10" ht="24.95" customHeight="1">
      <c r="A40" s="461">
        <v>28</v>
      </c>
      <c r="B40" s="462" t="s">
        <v>521</v>
      </c>
      <c r="C40" s="476">
        <v>0</v>
      </c>
      <c r="D40" s="476">
        <f>SUM('Mortgagor''s-LIHTC Cost Cert.'!K45)</f>
        <v>0</v>
      </c>
      <c r="E40" s="476">
        <f t="shared" si="10"/>
        <v>0</v>
      </c>
      <c r="F40" s="476">
        <f t="shared" si="11"/>
        <v>0</v>
      </c>
      <c r="G40" s="476">
        <f>'Mortgagor''s-LIHTC Cost Cert.'!M45</f>
        <v>0</v>
      </c>
      <c r="H40" s="476">
        <f>'Mortgagor''s-LIHTC Cost Cert.'!O45</f>
        <v>0</v>
      </c>
      <c r="I40" s="476">
        <f t="shared" si="12"/>
        <v>0</v>
      </c>
      <c r="J40" s="476">
        <f t="shared" si="13"/>
        <v>0</v>
      </c>
    </row>
    <row r="41" spans="1:10" ht="24.95" customHeight="1">
      <c r="A41" s="461">
        <v>29</v>
      </c>
      <c r="B41" s="462" t="s">
        <v>172</v>
      </c>
      <c r="C41" s="476">
        <v>0</v>
      </c>
      <c r="D41" s="476">
        <f>SUM('Mortgagor''s-LIHTC Cost Cert.'!K46)</f>
        <v>0</v>
      </c>
      <c r="E41" s="476">
        <f t="shared" si="10"/>
        <v>0</v>
      </c>
      <c r="F41" s="476">
        <f t="shared" si="11"/>
        <v>0</v>
      </c>
      <c r="G41" s="476">
        <f>'Mortgagor''s-LIHTC Cost Cert.'!M46</f>
        <v>0</v>
      </c>
      <c r="H41" s="476">
        <f>'Mortgagor''s-LIHTC Cost Cert.'!O46</f>
        <v>0</v>
      </c>
      <c r="I41" s="476">
        <f t="shared" si="12"/>
        <v>0</v>
      </c>
      <c r="J41" s="476">
        <f t="shared" si="13"/>
        <v>0</v>
      </c>
    </row>
    <row r="42" spans="1:10" ht="24.95" customHeight="1">
      <c r="A42" s="461">
        <v>30</v>
      </c>
      <c r="B42" s="462" t="s">
        <v>522</v>
      </c>
      <c r="C42" s="476">
        <v>0</v>
      </c>
      <c r="D42" s="476">
        <f>SUM('Mortgagor''s-LIHTC Cost Cert.'!K47)</f>
        <v>0</v>
      </c>
      <c r="E42" s="476">
        <f t="shared" si="10"/>
        <v>0</v>
      </c>
      <c r="F42" s="476">
        <f t="shared" si="11"/>
        <v>0</v>
      </c>
      <c r="G42" s="477" t="str">
        <f>'Mortgagor''s-LIHTC Cost Cert.'!M47</f>
        <v>XXXXXXXXXXXXX</v>
      </c>
      <c r="H42" s="477" t="str">
        <f>'Mortgagor''s-LIHTC Cost Cert.'!O47</f>
        <v>XXXXXXXXXXXXX</v>
      </c>
      <c r="I42" s="476" t="str">
        <f t="shared" si="12"/>
        <v>XXXXXXXXXXXXX</v>
      </c>
      <c r="J42" s="476" t="str">
        <f t="shared" si="13"/>
        <v>XXXXXXXXXXXXX</v>
      </c>
    </row>
    <row r="43" spans="1:10" ht="24.95" customHeight="1">
      <c r="A43" s="461">
        <v>31</v>
      </c>
      <c r="B43" s="462" t="s">
        <v>523</v>
      </c>
      <c r="C43" s="476">
        <v>0</v>
      </c>
      <c r="D43" s="476">
        <f>SUM('Mortgagor''s-LIHTC Cost Cert.'!K48)</f>
        <v>0</v>
      </c>
      <c r="E43" s="476">
        <f t="shared" si="10"/>
        <v>0</v>
      </c>
      <c r="F43" s="476">
        <f t="shared" si="11"/>
        <v>0</v>
      </c>
      <c r="G43" s="476">
        <f>'Mortgagor''s-LIHTC Cost Cert.'!M48</f>
        <v>0</v>
      </c>
      <c r="H43" s="476">
        <f>'Mortgagor''s-LIHTC Cost Cert.'!O48</f>
        <v>0</v>
      </c>
      <c r="I43" s="476">
        <f t="shared" si="12"/>
        <v>0</v>
      </c>
      <c r="J43" s="476">
        <f t="shared" si="13"/>
        <v>0</v>
      </c>
    </row>
    <row r="44" spans="1:10" ht="24.95" customHeight="1">
      <c r="A44" s="461">
        <v>32</v>
      </c>
      <c r="B44" s="462" t="s">
        <v>116</v>
      </c>
      <c r="C44" s="476">
        <v>0</v>
      </c>
      <c r="D44" s="476">
        <f>SUM('Mortgagor''s-LIHTC Cost Cert.'!K49)</f>
        <v>0</v>
      </c>
      <c r="E44" s="476">
        <f t="shared" si="10"/>
        <v>0</v>
      </c>
      <c r="F44" s="476">
        <f t="shared" si="11"/>
        <v>0</v>
      </c>
      <c r="G44" s="476">
        <f>'Mortgagor''s-LIHTC Cost Cert.'!M49</f>
        <v>0</v>
      </c>
      <c r="H44" s="476">
        <f>'Mortgagor''s-LIHTC Cost Cert.'!O49</f>
        <v>0</v>
      </c>
      <c r="I44" s="476">
        <f t="shared" si="12"/>
        <v>0</v>
      </c>
      <c r="J44" s="476">
        <f t="shared" si="13"/>
        <v>0</v>
      </c>
    </row>
    <row r="45" spans="1:10" ht="24.95" customHeight="1">
      <c r="A45" s="461">
        <v>33</v>
      </c>
      <c r="B45" s="462" t="s">
        <v>578</v>
      </c>
      <c r="C45" s="476">
        <v>0</v>
      </c>
      <c r="D45" s="476">
        <f>SUM('Mortgagor''s-LIHTC Cost Cert.'!K50)</f>
        <v>0</v>
      </c>
      <c r="E45" s="476">
        <f t="shared" si="10"/>
        <v>0</v>
      </c>
      <c r="F45" s="476">
        <f t="shared" si="11"/>
        <v>0</v>
      </c>
      <c r="G45" s="476">
        <f>'Mortgagor''s-LIHTC Cost Cert.'!M50</f>
        <v>0</v>
      </c>
      <c r="H45" s="476">
        <f>'Mortgagor''s-LIHTC Cost Cert.'!O50</f>
        <v>0</v>
      </c>
      <c r="I45" s="476">
        <f t="shared" si="12"/>
        <v>0</v>
      </c>
      <c r="J45" s="476">
        <f t="shared" si="13"/>
        <v>0</v>
      </c>
    </row>
    <row r="46" spans="1:10" ht="24.95" customHeight="1">
      <c r="A46" s="461">
        <v>34</v>
      </c>
      <c r="B46" s="462" t="str">
        <f>'[1]Development Cost Data Sheet'!B49</f>
        <v>CHFA Construction Observation</v>
      </c>
      <c r="C46" s="476">
        <v>0</v>
      </c>
      <c r="D46" s="476">
        <f>SUM('Mortgagor''s-LIHTC Cost Cert.'!K51)</f>
        <v>0</v>
      </c>
      <c r="E46" s="476">
        <f t="shared" si="10"/>
        <v>0</v>
      </c>
      <c r="F46" s="476">
        <f>E46-C46</f>
        <v>0</v>
      </c>
      <c r="G46" s="476">
        <f>'Mortgagor''s-LIHTC Cost Cert.'!M51</f>
        <v>0</v>
      </c>
      <c r="H46" s="476">
        <f>'Mortgagor''s-LIHTC Cost Cert.'!O51</f>
        <v>0</v>
      </c>
      <c r="I46" s="476">
        <f t="shared" si="12"/>
        <v>0</v>
      </c>
      <c r="J46" s="476">
        <f t="shared" si="13"/>
        <v>0</v>
      </c>
    </row>
    <row r="47" spans="1:10" ht="24.95" customHeight="1">
      <c r="A47" s="461">
        <v>35</v>
      </c>
      <c r="B47" s="467" t="s">
        <v>633</v>
      </c>
      <c r="C47" s="468">
        <f t="shared" ref="C47:J47" si="14">SUM(C35:C46)</f>
        <v>0</v>
      </c>
      <c r="D47" s="468">
        <f t="shared" si="14"/>
        <v>0</v>
      </c>
      <c r="E47" s="468">
        <f t="shared" si="14"/>
        <v>0</v>
      </c>
      <c r="F47" s="468">
        <f t="shared" si="14"/>
        <v>0</v>
      </c>
      <c r="G47" s="468">
        <f t="shared" si="14"/>
        <v>0</v>
      </c>
      <c r="H47" s="468">
        <f t="shared" si="14"/>
        <v>0</v>
      </c>
      <c r="I47" s="468">
        <f t="shared" si="14"/>
        <v>0</v>
      </c>
      <c r="J47" s="468">
        <f t="shared" si="14"/>
        <v>0</v>
      </c>
    </row>
    <row r="48" spans="1:10" ht="24.95" customHeight="1">
      <c r="A48" s="461">
        <v>36</v>
      </c>
      <c r="B48" s="472" t="s">
        <v>51</v>
      </c>
      <c r="C48" s="473"/>
      <c r="D48" s="473"/>
      <c r="E48" s="473"/>
      <c r="F48" s="473"/>
      <c r="G48" s="473"/>
      <c r="H48" s="473"/>
      <c r="I48" s="465"/>
      <c r="J48" s="465"/>
    </row>
    <row r="49" spans="1:11" ht="24.95" customHeight="1">
      <c r="A49" s="461">
        <v>37</v>
      </c>
      <c r="B49" s="462" t="str">
        <f>'[1]Development Cost Data Sheet'!B52</f>
        <v xml:space="preserve">Legal Counsel - Real Estate  </v>
      </c>
      <c r="C49" s="469">
        <v>0</v>
      </c>
      <c r="D49" s="469">
        <f>SUM('Mortgagor''s-LIHTC Cost Cert.'!K56)</f>
        <v>0</v>
      </c>
      <c r="E49" s="469">
        <f>D49</f>
        <v>0</v>
      </c>
      <c r="F49" s="469">
        <f t="shared" ref="F49:F54" si="15">E49-C49</f>
        <v>0</v>
      </c>
      <c r="G49" s="469">
        <f>'Mortgagor''s-LIHTC Cost Cert.'!M56</f>
        <v>0</v>
      </c>
      <c r="H49" s="469">
        <f>'Mortgagor''s-LIHTC Cost Cert.'!O56</f>
        <v>0</v>
      </c>
      <c r="I49" s="469">
        <f>G49</f>
        <v>0</v>
      </c>
      <c r="J49" s="469">
        <f>H49</f>
        <v>0</v>
      </c>
      <c r="K49" s="90"/>
    </row>
    <row r="50" spans="1:11" ht="24.95" customHeight="1">
      <c r="A50" s="461">
        <v>38</v>
      </c>
      <c r="B50" s="462" t="s">
        <v>516</v>
      </c>
      <c r="C50" s="476">
        <v>0</v>
      </c>
      <c r="D50" s="476">
        <f>SUM('Mortgagor''s-LIHTC Cost Cert.'!K57)</f>
        <v>0</v>
      </c>
      <c r="E50" s="478">
        <f>D50</f>
        <v>0</v>
      </c>
      <c r="F50" s="476">
        <f t="shared" si="15"/>
        <v>0</v>
      </c>
      <c r="G50" s="476">
        <f>'Mortgagor''s-LIHTC Cost Cert.'!M57</f>
        <v>0</v>
      </c>
      <c r="H50" s="476">
        <f>'Mortgagor''s-LIHTC Cost Cert.'!O57</f>
        <v>0</v>
      </c>
      <c r="I50" s="476">
        <f>G50</f>
        <v>0</v>
      </c>
      <c r="J50" s="476">
        <f>H50</f>
        <v>0</v>
      </c>
      <c r="K50" s="90"/>
    </row>
    <row r="51" spans="1:11" ht="24.95" customHeight="1">
      <c r="A51" s="461">
        <v>39</v>
      </c>
      <c r="B51" s="462" t="s">
        <v>159</v>
      </c>
      <c r="C51" s="476">
        <v>0</v>
      </c>
      <c r="D51" s="476">
        <f>SUM('Mortgagor''s-LIHTC Cost Cert.'!K58)</f>
        <v>0</v>
      </c>
      <c r="E51" s="478">
        <f t="shared" ref="E51:E59" si="16">D51</f>
        <v>0</v>
      </c>
      <c r="F51" s="476">
        <f t="shared" si="15"/>
        <v>0</v>
      </c>
      <c r="G51" s="476">
        <f>'Mortgagor''s-LIHTC Cost Cert.'!M58</f>
        <v>0</v>
      </c>
      <c r="H51" s="476">
        <f>'Mortgagor''s-LIHTC Cost Cert.'!O58</f>
        <v>0</v>
      </c>
      <c r="I51" s="476">
        <f t="shared" ref="I51:I59" si="17">G51</f>
        <v>0</v>
      </c>
      <c r="J51" s="476">
        <f t="shared" ref="J51:J59" si="18">H51</f>
        <v>0</v>
      </c>
      <c r="K51" s="90"/>
    </row>
    <row r="52" spans="1:11" ht="24.95" customHeight="1">
      <c r="A52" s="461">
        <v>40</v>
      </c>
      <c r="B52" s="462" t="s">
        <v>181</v>
      </c>
      <c r="C52" s="476">
        <v>0</v>
      </c>
      <c r="D52" s="476">
        <f>SUM('Mortgagor''s-LIHTC Cost Cert.'!K59)</f>
        <v>0</v>
      </c>
      <c r="E52" s="478">
        <f t="shared" si="16"/>
        <v>0</v>
      </c>
      <c r="F52" s="476">
        <f t="shared" si="15"/>
        <v>0</v>
      </c>
      <c r="G52" s="476">
        <f>'Mortgagor''s-LIHTC Cost Cert.'!M59</f>
        <v>0</v>
      </c>
      <c r="H52" s="476">
        <f>'Mortgagor''s-LIHTC Cost Cert.'!O59</f>
        <v>0</v>
      </c>
      <c r="I52" s="476">
        <f t="shared" si="17"/>
        <v>0</v>
      </c>
      <c r="J52" s="476">
        <f t="shared" si="18"/>
        <v>0</v>
      </c>
      <c r="K52" s="90"/>
    </row>
    <row r="53" spans="1:11" ht="24.95" customHeight="1">
      <c r="A53" s="461">
        <v>41</v>
      </c>
      <c r="B53" s="462" t="s">
        <v>160</v>
      </c>
      <c r="C53" s="476">
        <v>0</v>
      </c>
      <c r="D53" s="476">
        <f>SUM('Mortgagor''s-LIHTC Cost Cert.'!K60)</f>
        <v>0</v>
      </c>
      <c r="E53" s="478">
        <f t="shared" si="16"/>
        <v>0</v>
      </c>
      <c r="F53" s="476">
        <f t="shared" si="15"/>
        <v>0</v>
      </c>
      <c r="G53" s="477" t="str">
        <f>'Mortgagor''s-LIHTC Cost Cert.'!M60</f>
        <v>XXXXXXXXXXXXX</v>
      </c>
      <c r="H53" s="477" t="str">
        <f>'Mortgagor''s-LIHTC Cost Cert.'!O60</f>
        <v>XXXXXXXXXXXXX</v>
      </c>
      <c r="I53" s="476" t="str">
        <f t="shared" si="17"/>
        <v>XXXXXXXXXXXXX</v>
      </c>
      <c r="J53" s="476" t="str">
        <f t="shared" si="18"/>
        <v>XXXXXXXXXXXXX</v>
      </c>
      <c r="K53" s="90"/>
    </row>
    <row r="54" spans="1:11" ht="24.95" customHeight="1">
      <c r="A54" s="461">
        <v>42</v>
      </c>
      <c r="B54" s="462" t="s">
        <v>524</v>
      </c>
      <c r="C54" s="476">
        <v>0</v>
      </c>
      <c r="D54" s="476">
        <f>SUM('Mortgagor''s-LIHTC Cost Cert.'!K61)</f>
        <v>0</v>
      </c>
      <c r="E54" s="478">
        <f t="shared" si="16"/>
        <v>0</v>
      </c>
      <c r="F54" s="476">
        <f t="shared" si="15"/>
        <v>0</v>
      </c>
      <c r="G54" s="477">
        <f>'Mortgagor''s-LIHTC Cost Cert.'!M61</f>
        <v>0</v>
      </c>
      <c r="H54" s="477" t="str">
        <f>'Mortgagor''s-LIHTC Cost Cert.'!O61</f>
        <v>XXXXXXXXXXXXX</v>
      </c>
      <c r="I54" s="476">
        <f t="shared" si="17"/>
        <v>0</v>
      </c>
      <c r="J54" s="476" t="str">
        <f t="shared" si="18"/>
        <v>XXXXXXXXXXXXX</v>
      </c>
      <c r="K54" s="90"/>
    </row>
    <row r="55" spans="1:11" ht="24.95" customHeight="1">
      <c r="A55" s="461">
        <v>43</v>
      </c>
      <c r="B55" s="462" t="s">
        <v>161</v>
      </c>
      <c r="C55" s="476">
        <v>0</v>
      </c>
      <c r="D55" s="476">
        <f>SUM('Mortgagor''s-LIHTC Cost Cert.'!K62)</f>
        <v>0</v>
      </c>
      <c r="E55" s="478">
        <f t="shared" si="16"/>
        <v>0</v>
      </c>
      <c r="F55" s="476">
        <f t="shared" ref="F55:F59" si="19">E55-C55</f>
        <v>0</v>
      </c>
      <c r="G55" s="476">
        <f>'Mortgagor''s-LIHTC Cost Cert.'!M62</f>
        <v>0</v>
      </c>
      <c r="H55" s="476">
        <f>'Mortgagor''s-LIHTC Cost Cert.'!O62</f>
        <v>0</v>
      </c>
      <c r="I55" s="476">
        <f t="shared" si="17"/>
        <v>0</v>
      </c>
      <c r="J55" s="476">
        <f t="shared" si="18"/>
        <v>0</v>
      </c>
      <c r="K55" s="90"/>
    </row>
    <row r="56" spans="1:11" ht="24.95" customHeight="1">
      <c r="A56" s="461">
        <v>44</v>
      </c>
      <c r="B56" s="462" t="s">
        <v>548</v>
      </c>
      <c r="C56" s="476">
        <v>0</v>
      </c>
      <c r="D56" s="476">
        <f>SUM('Mortgagor''s-LIHTC Cost Cert.'!K63)</f>
        <v>0</v>
      </c>
      <c r="E56" s="478">
        <f t="shared" si="16"/>
        <v>0</v>
      </c>
      <c r="F56" s="476">
        <f t="shared" si="19"/>
        <v>0</v>
      </c>
      <c r="G56" s="476">
        <f>'Mortgagor''s-LIHTC Cost Cert.'!M63</f>
        <v>0</v>
      </c>
      <c r="H56" s="476">
        <f>'Mortgagor''s-LIHTC Cost Cert.'!O63</f>
        <v>0</v>
      </c>
      <c r="I56" s="476">
        <f t="shared" si="17"/>
        <v>0</v>
      </c>
      <c r="J56" s="476">
        <f t="shared" si="18"/>
        <v>0</v>
      </c>
      <c r="K56" s="90"/>
    </row>
    <row r="57" spans="1:11" ht="24.95" customHeight="1">
      <c r="A57" s="461">
        <v>45</v>
      </c>
      <c r="B57" s="462" t="s">
        <v>724</v>
      </c>
      <c r="C57" s="476">
        <v>0</v>
      </c>
      <c r="D57" s="476">
        <f>SUM('Mortgagor''s-LIHTC Cost Cert.'!K64)</f>
        <v>0</v>
      </c>
      <c r="E57" s="478">
        <f t="shared" si="16"/>
        <v>0</v>
      </c>
      <c r="F57" s="476">
        <f t="shared" si="19"/>
        <v>0</v>
      </c>
      <c r="G57" s="476">
        <f>'Mortgagor''s-LIHTC Cost Cert.'!M64</f>
        <v>0</v>
      </c>
      <c r="H57" s="476">
        <f>'Mortgagor''s-LIHTC Cost Cert.'!O64</f>
        <v>0</v>
      </c>
      <c r="I57" s="476">
        <f t="shared" si="17"/>
        <v>0</v>
      </c>
      <c r="J57" s="476">
        <f t="shared" si="18"/>
        <v>0</v>
      </c>
      <c r="K57" s="90"/>
    </row>
    <row r="58" spans="1:11" ht="24.95" customHeight="1">
      <c r="A58" s="461">
        <v>46</v>
      </c>
      <c r="B58" s="462" t="s">
        <v>116</v>
      </c>
      <c r="C58" s="476">
        <v>0</v>
      </c>
      <c r="D58" s="476">
        <f>SUM('Mortgagor''s-LIHTC Cost Cert.'!K65)</f>
        <v>0</v>
      </c>
      <c r="E58" s="478">
        <f t="shared" si="16"/>
        <v>0</v>
      </c>
      <c r="F58" s="476">
        <f t="shared" si="19"/>
        <v>0</v>
      </c>
      <c r="G58" s="476">
        <f>'Mortgagor''s-LIHTC Cost Cert.'!M65</f>
        <v>0</v>
      </c>
      <c r="H58" s="476">
        <f>'Mortgagor''s-LIHTC Cost Cert.'!O65</f>
        <v>0</v>
      </c>
      <c r="I58" s="476">
        <f t="shared" si="17"/>
        <v>0</v>
      </c>
      <c r="J58" s="476">
        <f t="shared" si="18"/>
        <v>0</v>
      </c>
      <c r="K58" s="90"/>
    </row>
    <row r="59" spans="1:11" ht="24.95" customHeight="1">
      <c r="A59" s="461">
        <v>53</v>
      </c>
      <c r="B59" s="462" t="str">
        <f>'[1]Development Cost Data Sheet'!B61</f>
        <v>Soft Cost Contingency [ 5% Max. ]</v>
      </c>
      <c r="C59" s="476">
        <v>0</v>
      </c>
      <c r="D59" s="476">
        <f>SUM('Mortgagor''s-LIHTC Cost Cert.'!K66)</f>
        <v>0</v>
      </c>
      <c r="E59" s="478">
        <f t="shared" si="16"/>
        <v>0</v>
      </c>
      <c r="F59" s="476">
        <f t="shared" si="19"/>
        <v>0</v>
      </c>
      <c r="G59" s="476">
        <f>'Mortgagor''s-LIHTC Cost Cert.'!M66</f>
        <v>0</v>
      </c>
      <c r="H59" s="476">
        <f>'Mortgagor''s-LIHTC Cost Cert.'!O66</f>
        <v>0</v>
      </c>
      <c r="I59" s="476">
        <f t="shared" si="17"/>
        <v>0</v>
      </c>
      <c r="J59" s="476">
        <f t="shared" si="18"/>
        <v>0</v>
      </c>
      <c r="K59" s="90"/>
    </row>
    <row r="60" spans="1:11" ht="24.95" customHeight="1">
      <c r="A60" s="461">
        <v>54</v>
      </c>
      <c r="B60" s="467" t="s">
        <v>633</v>
      </c>
      <c r="C60" s="468">
        <f>SUM(C49:C59)</f>
        <v>0</v>
      </c>
      <c r="D60" s="468">
        <f t="shared" ref="D60:J60" si="20">SUM(D49:D59)</f>
        <v>0</v>
      </c>
      <c r="E60" s="468">
        <f t="shared" si="20"/>
        <v>0</v>
      </c>
      <c r="F60" s="468">
        <f>SUM(F49:F59)</f>
        <v>0</v>
      </c>
      <c r="G60" s="468">
        <f t="shared" si="20"/>
        <v>0</v>
      </c>
      <c r="H60" s="468">
        <f t="shared" si="20"/>
        <v>0</v>
      </c>
      <c r="I60" s="468">
        <f t="shared" si="20"/>
        <v>0</v>
      </c>
      <c r="J60" s="468">
        <f t="shared" si="20"/>
        <v>0</v>
      </c>
      <c r="K60" s="90"/>
    </row>
    <row r="61" spans="1:11" ht="24.95" customHeight="1">
      <c r="A61" s="461">
        <v>55</v>
      </c>
      <c r="B61" s="467" t="s">
        <v>3</v>
      </c>
      <c r="C61" s="468">
        <f t="shared" ref="C61:J61" si="21">SUM(C18+C22+C33+C47+C60)</f>
        <v>0</v>
      </c>
      <c r="D61" s="468">
        <f t="shared" si="21"/>
        <v>0</v>
      </c>
      <c r="E61" s="468">
        <f t="shared" si="21"/>
        <v>0</v>
      </c>
      <c r="F61" s="468">
        <f t="shared" si="21"/>
        <v>0</v>
      </c>
      <c r="G61" s="468">
        <f t="shared" si="21"/>
        <v>0</v>
      </c>
      <c r="H61" s="468">
        <f t="shared" si="21"/>
        <v>0</v>
      </c>
      <c r="I61" s="468">
        <f t="shared" si="21"/>
        <v>0</v>
      </c>
      <c r="J61" s="468">
        <f t="shared" si="21"/>
        <v>0</v>
      </c>
      <c r="K61" s="90"/>
    </row>
    <row r="62" spans="1:11" ht="24.95" customHeight="1">
      <c r="A62" s="461">
        <v>56</v>
      </c>
      <c r="B62" s="462" t="s">
        <v>162</v>
      </c>
      <c r="C62" s="469">
        <v>0</v>
      </c>
      <c r="D62" s="469">
        <f>SUM('Mortgagor''s-LIHTC Cost Cert.'!T11)</f>
        <v>0</v>
      </c>
      <c r="E62" s="469" t="e">
        <f>(C62/C61)*E61</f>
        <v>#DIV/0!</v>
      </c>
      <c r="F62" s="469" t="e">
        <f>E62-C62</f>
        <v>#DIV/0!</v>
      </c>
      <c r="G62" s="469">
        <f>'Mortgagor''s-LIHTC Cost Cert.'!V11</f>
        <v>0</v>
      </c>
      <c r="H62" s="469">
        <f>'Mortgagor''s-LIHTC Cost Cert.'!X11</f>
        <v>0</v>
      </c>
      <c r="I62" s="469">
        <f>G62</f>
        <v>0</v>
      </c>
      <c r="J62" s="469">
        <f>H62</f>
        <v>0</v>
      </c>
      <c r="K62" s="90"/>
    </row>
    <row r="63" spans="1:11" ht="24.95" customHeight="1">
      <c r="A63" s="461">
        <v>57</v>
      </c>
      <c r="B63" s="462" t="s">
        <v>525</v>
      </c>
      <c r="C63" s="476">
        <v>0</v>
      </c>
      <c r="D63" s="471">
        <f>SUM('Mortgagor''s-LIHTC Cost Cert.'!T13)</f>
        <v>0</v>
      </c>
      <c r="E63" s="476">
        <f>D63</f>
        <v>0</v>
      </c>
      <c r="F63" s="476">
        <f>E63-C63</f>
        <v>0</v>
      </c>
      <c r="G63" s="476">
        <f>'Mortgagor''s-LIHTC Cost Cert.'!V13</f>
        <v>0</v>
      </c>
      <c r="H63" s="476">
        <f>'Mortgagor''s-LIHTC Cost Cert.'!X13</f>
        <v>0</v>
      </c>
      <c r="I63" s="476">
        <f>G63</f>
        <v>0</v>
      </c>
      <c r="J63" s="465">
        <f>H63</f>
        <v>0</v>
      </c>
    </row>
    <row r="64" spans="1:11" ht="24.95" customHeight="1">
      <c r="A64" s="461">
        <v>58</v>
      </c>
      <c r="B64" s="462" t="s">
        <v>532</v>
      </c>
      <c r="C64" s="476">
        <v>0</v>
      </c>
      <c r="D64" s="471">
        <f>SUM('Mortgagor''s-LIHTC Cost Cert.'!T16)</f>
        <v>0</v>
      </c>
      <c r="E64" s="476">
        <f t="shared" ref="E64:E66" si="22">D64</f>
        <v>0</v>
      </c>
      <c r="F64" s="476">
        <f>E64-C64</f>
        <v>0</v>
      </c>
      <c r="G64" s="466" t="str">
        <f>'Mortgagor''s-LIHTC Cost Cert.'!V16</f>
        <v>XXXXXXXXXXX</v>
      </c>
      <c r="H64" s="466" t="str">
        <f>'Mortgagor''s-LIHTC Cost Cert.'!X16</f>
        <v>XXXXXXXXXXX</v>
      </c>
      <c r="I64" s="476" t="str">
        <f t="shared" ref="I64:I66" si="23">G64</f>
        <v>XXXXXXXXXXX</v>
      </c>
      <c r="J64" s="465" t="str">
        <f t="shared" ref="J64:J66" si="24">H64</f>
        <v>XXXXXXXXXXX</v>
      </c>
    </row>
    <row r="65" spans="1:14" ht="24.95" customHeight="1">
      <c r="A65" s="461">
        <v>59</v>
      </c>
      <c r="B65" s="462" t="s">
        <v>533</v>
      </c>
      <c r="C65" s="476">
        <v>0</v>
      </c>
      <c r="D65" s="471">
        <f>SUM('Mortgagor''s-LIHTC Cost Cert.'!T17)</f>
        <v>0</v>
      </c>
      <c r="E65" s="476">
        <f t="shared" si="22"/>
        <v>0</v>
      </c>
      <c r="F65" s="476">
        <f t="shared" ref="F65:F66" si="25">E65-C65</f>
        <v>0</v>
      </c>
      <c r="G65" s="476" t="str">
        <f>'Mortgagor''s-LIHTC Cost Cert.'!V17</f>
        <v>XXXXXXXXXXX</v>
      </c>
      <c r="H65" s="466">
        <f>'Mortgagor''s-LIHTC Cost Cert.'!X17</f>
        <v>0</v>
      </c>
      <c r="I65" s="476" t="str">
        <f t="shared" si="23"/>
        <v>XXXXXXXXXXX</v>
      </c>
      <c r="J65" s="465">
        <f t="shared" si="24"/>
        <v>0</v>
      </c>
    </row>
    <row r="66" spans="1:14" ht="24.95" customHeight="1">
      <c r="A66" s="461">
        <v>60</v>
      </c>
      <c r="B66" s="462" t="s">
        <v>146</v>
      </c>
      <c r="C66" s="476">
        <v>0</v>
      </c>
      <c r="D66" s="471">
        <f>SUM('Mortgagor''s-LIHTC Cost Cert.'!T21)</f>
        <v>0</v>
      </c>
      <c r="E66" s="476">
        <f t="shared" si="22"/>
        <v>0</v>
      </c>
      <c r="F66" s="476">
        <f t="shared" si="25"/>
        <v>0</v>
      </c>
      <c r="G66" s="466" t="str">
        <f>'Mortgagor''s-LIHTC Cost Cert.'!V21</f>
        <v>XXXXXXXXXXX</v>
      </c>
      <c r="H66" s="466" t="str">
        <f>'Mortgagor''s-LIHTC Cost Cert.'!X21</f>
        <v>XXXXXXXXXXX</v>
      </c>
      <c r="I66" s="476" t="str">
        <f t="shared" si="23"/>
        <v>XXXXXXXXXXX</v>
      </c>
      <c r="J66" s="465" t="str">
        <f t="shared" si="24"/>
        <v>XXXXXXXXXXX</v>
      </c>
    </row>
    <row r="67" spans="1:14" ht="24.95" customHeight="1">
      <c r="A67" s="461">
        <v>61</v>
      </c>
      <c r="B67" s="467" t="s">
        <v>4</v>
      </c>
      <c r="C67" s="468">
        <f t="shared" ref="C67:J67" si="26">SUM(C61:C66)</f>
        <v>0</v>
      </c>
      <c r="D67" s="468">
        <f t="shared" si="26"/>
        <v>0</v>
      </c>
      <c r="E67" s="468" t="e">
        <f t="shared" si="26"/>
        <v>#DIV/0!</v>
      </c>
      <c r="F67" s="468" t="e">
        <f t="shared" si="26"/>
        <v>#DIV/0!</v>
      </c>
      <c r="G67" s="468">
        <f t="shared" si="26"/>
        <v>0</v>
      </c>
      <c r="H67" s="468">
        <f t="shared" si="26"/>
        <v>0</v>
      </c>
      <c r="I67" s="468">
        <f t="shared" si="26"/>
        <v>0</v>
      </c>
      <c r="J67" s="468">
        <f t="shared" si="26"/>
        <v>0</v>
      </c>
    </row>
    <row r="68" spans="1:14" ht="24.95" customHeight="1">
      <c r="A68" s="799" t="s">
        <v>178</v>
      </c>
      <c r="B68" s="799"/>
      <c r="C68" s="799"/>
      <c r="D68" s="799"/>
      <c r="E68" s="799"/>
      <c r="F68" s="799"/>
      <c r="G68" s="799"/>
      <c r="H68" s="799"/>
      <c r="I68" s="799"/>
      <c r="J68" s="799"/>
    </row>
    <row r="69" spans="1:14" ht="24.95" customHeight="1">
      <c r="A69" s="461">
        <v>62</v>
      </c>
      <c r="B69" s="462" t="s">
        <v>147</v>
      </c>
      <c r="C69" s="469">
        <v>0</v>
      </c>
      <c r="D69" s="470">
        <f>SUM('Mortgagor''s-LIHTC Cost Cert.'!T26)</f>
        <v>0</v>
      </c>
      <c r="E69" s="469">
        <f>D69</f>
        <v>0</v>
      </c>
      <c r="F69" s="469">
        <f t="shared" ref="F69:F75" si="27">E69-C69</f>
        <v>0</v>
      </c>
      <c r="G69" s="470" t="str">
        <f>'Mortgagor''s-LIHTC Cost Cert.'!V26</f>
        <v>XXXXXXXXXXX</v>
      </c>
      <c r="H69" s="470" t="str">
        <f>'Mortgagor''s-LIHTC Cost Cert.'!X26</f>
        <v>XXXXXXXXXXX</v>
      </c>
      <c r="I69" s="470" t="str">
        <f>'Mortgagor''s-LIHTC Cost Cert.'!X26</f>
        <v>XXXXXXXXXXX</v>
      </c>
      <c r="J69" s="470" t="str">
        <f>H69</f>
        <v>XXXXXXXXXXX</v>
      </c>
    </row>
    <row r="70" spans="1:14" ht="24.95" customHeight="1">
      <c r="A70" s="461">
        <v>63</v>
      </c>
      <c r="B70" s="462" t="s">
        <v>148</v>
      </c>
      <c r="C70" s="476">
        <v>0</v>
      </c>
      <c r="D70" s="471">
        <f>SUM('Mortgagor''s-LIHTC Cost Cert.'!T27)</f>
        <v>0</v>
      </c>
      <c r="E70" s="476">
        <f>D70</f>
        <v>0</v>
      </c>
      <c r="F70" s="476">
        <f t="shared" si="27"/>
        <v>0</v>
      </c>
      <c r="G70" s="471" t="str">
        <f>'Mortgagor''s-LIHTC Cost Cert.'!V27</f>
        <v>XXXXXXXXXXX</v>
      </c>
      <c r="H70" s="471" t="str">
        <f>'Mortgagor''s-LIHTC Cost Cert.'!X27</f>
        <v>XXXXXXXXXXX</v>
      </c>
      <c r="I70" s="471" t="str">
        <f>'Mortgagor''s-LIHTC Cost Cert.'!X27</f>
        <v>XXXXXXXXXXX</v>
      </c>
      <c r="J70" s="470" t="str">
        <f t="shared" ref="J70:J75" si="28">H70</f>
        <v>XXXXXXXXXXX</v>
      </c>
    </row>
    <row r="71" spans="1:14" ht="24.95" customHeight="1">
      <c r="A71" s="461">
        <v>64</v>
      </c>
      <c r="B71" s="462" t="s">
        <v>149</v>
      </c>
      <c r="C71" s="476">
        <v>0</v>
      </c>
      <c r="D71" s="471">
        <f>SUM('Mortgagor''s-LIHTC Cost Cert.'!T28)</f>
        <v>0</v>
      </c>
      <c r="E71" s="476">
        <f t="shared" ref="E71:E75" si="29">D71</f>
        <v>0</v>
      </c>
      <c r="F71" s="476">
        <f t="shared" si="27"/>
        <v>0</v>
      </c>
      <c r="G71" s="471" t="str">
        <f>'Mortgagor''s-LIHTC Cost Cert.'!V28</f>
        <v>XXXXXXXXXXX</v>
      </c>
      <c r="H71" s="471" t="str">
        <f>'Mortgagor''s-LIHTC Cost Cert.'!X28</f>
        <v>XXXXXXXXXXX</v>
      </c>
      <c r="I71" s="471" t="str">
        <f>'Mortgagor''s-LIHTC Cost Cert.'!X28</f>
        <v>XXXXXXXXXXX</v>
      </c>
      <c r="J71" s="470" t="str">
        <f t="shared" si="28"/>
        <v>XXXXXXXXXXX</v>
      </c>
    </row>
    <row r="72" spans="1:14" ht="24.95" customHeight="1">
      <c r="A72" s="461">
        <v>65</v>
      </c>
      <c r="B72" s="462" t="s">
        <v>782</v>
      </c>
      <c r="C72" s="476">
        <v>0</v>
      </c>
      <c r="D72" s="471">
        <f>SUM('Mortgagor''s-LIHTC Cost Cert.'!T29)</f>
        <v>0</v>
      </c>
      <c r="E72" s="476">
        <f t="shared" si="29"/>
        <v>0</v>
      </c>
      <c r="F72" s="476">
        <f t="shared" si="27"/>
        <v>0</v>
      </c>
      <c r="G72" s="471" t="str">
        <f>'Mortgagor''s-LIHTC Cost Cert.'!V29</f>
        <v>XXXXXXXXXXX</v>
      </c>
      <c r="H72" s="471" t="str">
        <f>'Mortgagor''s-LIHTC Cost Cert.'!X29</f>
        <v>XXXXXXXXXXX</v>
      </c>
      <c r="I72" s="471" t="str">
        <f>'Mortgagor''s-LIHTC Cost Cert.'!X29</f>
        <v>XXXXXXXXXXX</v>
      </c>
      <c r="J72" s="470" t="str">
        <f t="shared" si="28"/>
        <v>XXXXXXXXXXX</v>
      </c>
    </row>
    <row r="73" spans="1:14" ht="24.95" customHeight="1">
      <c r="A73" s="461">
        <v>66</v>
      </c>
      <c r="B73" s="462" t="s">
        <v>526</v>
      </c>
      <c r="C73" s="476">
        <v>0</v>
      </c>
      <c r="D73" s="471">
        <f>SUM('Mortgagor''s-LIHTC Cost Cert.'!T30)</f>
        <v>0</v>
      </c>
      <c r="E73" s="476">
        <f t="shared" si="29"/>
        <v>0</v>
      </c>
      <c r="F73" s="476">
        <f t="shared" si="27"/>
        <v>0</v>
      </c>
      <c r="G73" s="471" t="str">
        <f>'Mortgagor''s-LIHTC Cost Cert.'!V30</f>
        <v>XXXXXXXXXXX</v>
      </c>
      <c r="H73" s="471" t="str">
        <f>'Mortgagor''s-LIHTC Cost Cert.'!X30</f>
        <v>XXXXXXXXXXX</v>
      </c>
      <c r="I73" s="471" t="str">
        <f>'Mortgagor''s-LIHTC Cost Cert.'!X30</f>
        <v>XXXXXXXXXXX</v>
      </c>
      <c r="J73" s="470" t="str">
        <f t="shared" si="28"/>
        <v>XXXXXXXXXXX</v>
      </c>
    </row>
    <row r="74" spans="1:14" ht="24.95" customHeight="1">
      <c r="A74" s="461">
        <v>67</v>
      </c>
      <c r="B74" s="479" t="s">
        <v>527</v>
      </c>
      <c r="C74" s="476">
        <v>0</v>
      </c>
      <c r="D74" s="471">
        <f>SUM('Mortgagor''s-LIHTC Cost Cert.'!T31)</f>
        <v>0</v>
      </c>
      <c r="E74" s="476">
        <f t="shared" si="29"/>
        <v>0</v>
      </c>
      <c r="F74" s="476">
        <f t="shared" si="27"/>
        <v>0</v>
      </c>
      <c r="G74" s="471" t="str">
        <f>'Mortgagor''s-LIHTC Cost Cert.'!V31</f>
        <v>XXXXXXXXXXX</v>
      </c>
      <c r="H74" s="471" t="str">
        <f>'Mortgagor''s-LIHTC Cost Cert.'!X31</f>
        <v>XXXXXXXXXXX</v>
      </c>
      <c r="I74" s="471" t="str">
        <f>'Mortgagor''s-LIHTC Cost Cert.'!X31</f>
        <v>XXXXXXXXXXX</v>
      </c>
      <c r="J74" s="470" t="str">
        <f t="shared" si="28"/>
        <v>XXXXXXXXXXX</v>
      </c>
    </row>
    <row r="75" spans="1:14" ht="24.95" customHeight="1">
      <c r="A75" s="461">
        <v>68</v>
      </c>
      <c r="B75" s="462" t="s">
        <v>116</v>
      </c>
      <c r="C75" s="476">
        <v>0</v>
      </c>
      <c r="D75" s="471">
        <f>SUM('Mortgagor''s-LIHTC Cost Cert.'!T32)</f>
        <v>0</v>
      </c>
      <c r="E75" s="476">
        <f t="shared" si="29"/>
        <v>0</v>
      </c>
      <c r="F75" s="476">
        <f t="shared" si="27"/>
        <v>0</v>
      </c>
      <c r="G75" s="466" t="str">
        <f>'Mortgagor''s-LIHTC Cost Cert.'!V32</f>
        <v>XXXXXXXXXXX</v>
      </c>
      <c r="H75" s="466" t="str">
        <f>'Mortgagor''s-LIHTC Cost Cert.'!X32</f>
        <v>XXXXXXXXXXX</v>
      </c>
      <c r="I75" s="466" t="str">
        <f>'Mortgagor''s-LIHTC Cost Cert.'!X32</f>
        <v>XXXXXXXXXXX</v>
      </c>
      <c r="J75" s="470" t="str">
        <f t="shared" si="28"/>
        <v>XXXXXXXXXXX</v>
      </c>
    </row>
    <row r="76" spans="1:14" ht="24.95" customHeight="1">
      <c r="A76" s="461">
        <v>69</v>
      </c>
      <c r="B76" s="467" t="s">
        <v>5</v>
      </c>
      <c r="C76" s="468">
        <f>SUM(C69:C75)</f>
        <v>0</v>
      </c>
      <c r="D76" s="468">
        <f t="shared" ref="D76:J76" si="30">SUM(D69:D75)</f>
        <v>0</v>
      </c>
      <c r="E76" s="468">
        <f t="shared" si="30"/>
        <v>0</v>
      </c>
      <c r="F76" s="468">
        <f t="shared" si="30"/>
        <v>0</v>
      </c>
      <c r="G76" s="468">
        <f t="shared" si="30"/>
        <v>0</v>
      </c>
      <c r="H76" s="468">
        <f t="shared" si="30"/>
        <v>0</v>
      </c>
      <c r="I76" s="468">
        <f t="shared" si="30"/>
        <v>0</v>
      </c>
      <c r="J76" s="468">
        <f t="shared" si="30"/>
        <v>0</v>
      </c>
    </row>
    <row r="77" spans="1:14" ht="24.95" customHeight="1" thickBot="1">
      <c r="A77" s="480">
        <v>70</v>
      </c>
      <c r="B77" s="481" t="s">
        <v>47</v>
      </c>
      <c r="C77" s="482">
        <f t="shared" ref="C77:J77" si="31">C67+C76</f>
        <v>0</v>
      </c>
      <c r="D77" s="482">
        <f t="shared" si="31"/>
        <v>0</v>
      </c>
      <c r="E77" s="482" t="e">
        <f t="shared" si="31"/>
        <v>#DIV/0!</v>
      </c>
      <c r="F77" s="482" t="e">
        <f t="shared" si="31"/>
        <v>#DIV/0!</v>
      </c>
      <c r="G77" s="482">
        <f t="shared" si="31"/>
        <v>0</v>
      </c>
      <c r="H77" s="482">
        <f t="shared" si="31"/>
        <v>0</v>
      </c>
      <c r="I77" s="482">
        <f t="shared" si="31"/>
        <v>0</v>
      </c>
      <c r="J77" s="482">
        <f t="shared" si="31"/>
        <v>0</v>
      </c>
    </row>
    <row r="78" spans="1:14" ht="24.95" customHeight="1" thickTop="1">
      <c r="A78" s="427"/>
      <c r="B78" s="428"/>
      <c r="C78" s="429"/>
      <c r="D78" s="429"/>
      <c r="E78" s="429"/>
      <c r="F78" s="429"/>
      <c r="G78" s="429"/>
      <c r="H78" s="429"/>
      <c r="I78" s="429"/>
      <c r="J78" s="430"/>
    </row>
    <row r="79" spans="1:14" ht="24.95" customHeight="1">
      <c r="A79" s="100"/>
      <c r="B79" s="91"/>
      <c r="C79" s="797" t="s">
        <v>573</v>
      </c>
      <c r="D79" s="797"/>
      <c r="E79" s="797"/>
      <c r="F79" s="315" t="e">
        <f>F77</f>
        <v>#DIV/0!</v>
      </c>
      <c r="G79" s="231"/>
      <c r="H79" s="231"/>
      <c r="I79" s="228"/>
      <c r="J79" s="229"/>
    </row>
    <row r="80" spans="1:14" ht="24.95" customHeight="1">
      <c r="A80" s="100"/>
      <c r="B80" s="91"/>
      <c r="C80" s="231"/>
      <c r="D80" s="232"/>
      <c r="E80" s="231"/>
      <c r="F80" s="231"/>
      <c r="G80" s="231"/>
      <c r="H80" s="231"/>
      <c r="I80" s="228"/>
      <c r="J80" s="229"/>
      <c r="N80" s="89" t="s">
        <v>766</v>
      </c>
    </row>
    <row r="81" spans="1:14" ht="24.95" customHeight="1">
      <c r="A81" s="100"/>
      <c r="B81" s="91"/>
      <c r="C81" s="231"/>
      <c r="D81" s="232"/>
      <c r="E81" s="231"/>
      <c r="F81" s="231"/>
      <c r="G81" s="231"/>
      <c r="H81" s="231"/>
      <c r="I81" s="228"/>
      <c r="J81" s="229"/>
      <c r="N81" s="89" t="s">
        <v>767</v>
      </c>
    </row>
    <row r="82" spans="1:14" ht="24.95" customHeight="1">
      <c r="A82" s="100"/>
      <c r="B82" s="91"/>
      <c r="C82" s="231"/>
      <c r="D82" s="232"/>
      <c r="E82" s="231"/>
      <c r="F82" s="231"/>
      <c r="G82" s="231"/>
      <c r="H82" s="231"/>
      <c r="I82" s="228"/>
      <c r="J82" s="229"/>
    </row>
    <row r="83" spans="1:14" ht="24.95" customHeight="1">
      <c r="A83" s="100"/>
      <c r="B83" s="101"/>
      <c r="C83" s="233" t="s">
        <v>60</v>
      </c>
      <c r="D83" s="234" t="s">
        <v>61</v>
      </c>
      <c r="E83" s="231"/>
      <c r="F83" s="231"/>
      <c r="H83" s="236" t="s">
        <v>571</v>
      </c>
      <c r="I83" s="236" t="s">
        <v>195</v>
      </c>
      <c r="J83" s="237" t="s">
        <v>0</v>
      </c>
    </row>
    <row r="84" spans="1:14" ht="24.95" customHeight="1">
      <c r="A84" s="100"/>
      <c r="B84" s="102" t="s">
        <v>62</v>
      </c>
      <c r="C84" s="238">
        <f>'Mortgagor''s-LIHTC Cost Cert.'!$B$35</f>
        <v>0</v>
      </c>
      <c r="D84" s="239">
        <f>'Mortgagor''s-LIHTC Cost Cert.'!$D$35</f>
        <v>0</v>
      </c>
      <c r="E84" s="228"/>
      <c r="F84" s="232"/>
      <c r="G84" s="240" t="s">
        <v>560</v>
      </c>
      <c r="H84" s="316">
        <f>I77</f>
        <v>0</v>
      </c>
      <c r="I84" s="316">
        <f>J77</f>
        <v>0</v>
      </c>
      <c r="J84" s="317">
        <f>H84+I84</f>
        <v>0</v>
      </c>
    </row>
    <row r="85" spans="1:14" ht="24.95" customHeight="1">
      <c r="A85" s="100"/>
      <c r="B85" s="103"/>
      <c r="C85" s="242"/>
      <c r="D85" s="243"/>
      <c r="E85" s="228"/>
      <c r="F85" s="232"/>
      <c r="G85" s="240" t="s">
        <v>182</v>
      </c>
      <c r="H85" s="736">
        <v>0</v>
      </c>
      <c r="I85" s="319">
        <v>0</v>
      </c>
      <c r="J85" s="320">
        <f t="shared" ref="J85:J90" si="32">H85+I85</f>
        <v>0</v>
      </c>
    </row>
    <row r="86" spans="1:14" ht="24.95" customHeight="1">
      <c r="A86" s="100"/>
      <c r="B86" s="103" t="s">
        <v>38</v>
      </c>
      <c r="C86" s="242">
        <f>'Mortgagor''s-LIHTC Cost Cert.'!$B$49</f>
        <v>0</v>
      </c>
      <c r="D86" s="239">
        <f>'Mortgagor''s-LIHTC Cost Cert.'!$D$49</f>
        <v>0</v>
      </c>
      <c r="E86" s="228"/>
      <c r="F86" s="232"/>
      <c r="G86" s="240" t="s">
        <v>183</v>
      </c>
      <c r="H86" s="737">
        <f>'Mortgagor''s-LIHTC Cost Cert.'!$G$56</f>
        <v>0</v>
      </c>
      <c r="I86" s="321">
        <f>'Mortgagor''s-LIHTC Cost Cert.'!$G$56</f>
        <v>0</v>
      </c>
      <c r="J86" s="659">
        <f>'Mortgagor''s-LIHTC Cost Cert.'!$G$56</f>
        <v>0</v>
      </c>
    </row>
    <row r="87" spans="1:14" ht="24.95" customHeight="1">
      <c r="A87" s="100"/>
      <c r="B87" s="104"/>
      <c r="C87" s="246"/>
      <c r="D87" s="247"/>
      <c r="E87" s="228"/>
      <c r="F87" s="232"/>
      <c r="G87" s="240" t="s">
        <v>65</v>
      </c>
      <c r="H87" s="316">
        <f>SUM(H84:H86)</f>
        <v>0</v>
      </c>
      <c r="I87" s="316">
        <f>SUM(I84:I86)</f>
        <v>0</v>
      </c>
      <c r="J87" s="318">
        <f>SUM(J84:J86)</f>
        <v>0</v>
      </c>
    </row>
    <row r="88" spans="1:14" ht="24.95" customHeight="1">
      <c r="A88" s="100"/>
      <c r="B88" s="104" t="s">
        <v>0</v>
      </c>
      <c r="C88" s="246">
        <f>C84+C86</f>
        <v>0</v>
      </c>
      <c r="D88" s="247">
        <f>D84+D86</f>
        <v>0</v>
      </c>
      <c r="E88" s="228"/>
      <c r="G88" s="232" t="s">
        <v>778</v>
      </c>
      <c r="H88" s="316" t="s">
        <v>767</v>
      </c>
      <c r="I88" s="316"/>
      <c r="J88" s="317"/>
    </row>
    <row r="89" spans="1:14" ht="24.95" customHeight="1">
      <c r="A89" s="100"/>
      <c r="B89" s="248" t="s">
        <v>64</v>
      </c>
      <c r="C89" s="586" t="e">
        <f>C84/C88</f>
        <v>#DIV/0!</v>
      </c>
      <c r="D89" s="586" t="e">
        <f>D84/D88</f>
        <v>#DIV/0!</v>
      </c>
      <c r="E89" s="228"/>
      <c r="G89" s="232" t="s">
        <v>779</v>
      </c>
      <c r="H89" s="738" t="str">
        <f>IF(H88="YES",ROUND(H87*0.3,0),"N/A")</f>
        <v>N/A</v>
      </c>
      <c r="I89" s="244" t="s">
        <v>362</v>
      </c>
      <c r="J89" s="245"/>
    </row>
    <row r="90" spans="1:14" ht="24.95" customHeight="1">
      <c r="A90" s="100"/>
      <c r="B90" s="90"/>
      <c r="C90" s="248" t="s">
        <v>64</v>
      </c>
      <c r="D90" s="586" t="e">
        <f>IF(C84/C88&lt;D84/D88,C84/C88,D84/D88)</f>
        <v>#DIV/0!</v>
      </c>
      <c r="E90" s="228"/>
      <c r="F90" s="232"/>
      <c r="G90" s="240" t="s">
        <v>783</v>
      </c>
      <c r="H90" s="316">
        <f>SUM(H87:H89)</f>
        <v>0</v>
      </c>
      <c r="I90" s="316">
        <f>I87</f>
        <v>0</v>
      </c>
      <c r="J90" s="317">
        <f t="shared" si="32"/>
        <v>0</v>
      </c>
    </row>
    <row r="91" spans="1:14" ht="24.95" customHeight="1">
      <c r="A91" s="100"/>
      <c r="E91" s="250"/>
      <c r="F91" s="250"/>
      <c r="G91" s="240" t="s">
        <v>711</v>
      </c>
      <c r="H91" s="702" t="e">
        <f>D90</f>
        <v>#DIV/0!</v>
      </c>
      <c r="I91" s="702" t="e">
        <f>D90</f>
        <v>#DIV/0!</v>
      </c>
      <c r="J91" s="589"/>
    </row>
    <row r="92" spans="1:14" ht="24.95" customHeight="1">
      <c r="A92" s="100"/>
      <c r="E92" s="228"/>
      <c r="F92" s="232"/>
      <c r="G92" s="240" t="s">
        <v>780</v>
      </c>
      <c r="H92" s="316" t="e">
        <f>H90*H91</f>
        <v>#DIV/0!</v>
      </c>
      <c r="I92" s="316" t="e">
        <f>I90*I91</f>
        <v>#DIV/0!</v>
      </c>
      <c r="J92" s="317" t="e">
        <f>H92+I92</f>
        <v>#DIV/0!</v>
      </c>
    </row>
    <row r="93" spans="1:14" ht="24.95" customHeight="1">
      <c r="A93" s="100"/>
      <c r="E93" s="228"/>
      <c r="F93" s="695"/>
      <c r="G93" s="240" t="s">
        <v>39</v>
      </c>
      <c r="H93" s="703">
        <v>0</v>
      </c>
      <c r="I93" s="703">
        <v>0</v>
      </c>
      <c r="J93" s="317"/>
    </row>
    <row r="94" spans="1:14" ht="24.95" customHeight="1" thickBot="1">
      <c r="A94" s="100"/>
      <c r="B94" s="587"/>
      <c r="C94" s="588"/>
      <c r="D94" s="588"/>
      <c r="E94" s="228"/>
      <c r="F94" s="232"/>
      <c r="G94" s="240" t="s">
        <v>67</v>
      </c>
      <c r="H94" s="322" t="e">
        <f>H92*H93</f>
        <v>#DIV/0!</v>
      </c>
      <c r="I94" s="322" t="e">
        <f>I92*I93</f>
        <v>#DIV/0!</v>
      </c>
      <c r="J94" s="696" t="e">
        <f>H94+I94</f>
        <v>#DIV/0!</v>
      </c>
    </row>
    <row r="95" spans="1:14" ht="24.95" customHeight="1" thickTop="1">
      <c r="A95" s="100"/>
      <c r="C95" s="89"/>
      <c r="D95" s="89"/>
      <c r="E95" s="228"/>
      <c r="F95" s="232"/>
      <c r="H95" s="316"/>
      <c r="I95" s="316"/>
      <c r="J95" s="317"/>
    </row>
    <row r="96" spans="1:14" ht="24.95" customHeight="1">
      <c r="A96" s="100"/>
      <c r="C96" s="89"/>
      <c r="D96" s="89"/>
      <c r="E96" s="228"/>
      <c r="F96" s="232"/>
      <c r="G96" s="249"/>
      <c r="H96" s="641"/>
      <c r="I96" s="641"/>
      <c r="J96" s="660"/>
    </row>
    <row r="97" spans="1:10" ht="24.95" customHeight="1">
      <c r="A97" s="100"/>
      <c r="E97" s="228"/>
      <c r="G97" s="232" t="s">
        <v>784</v>
      </c>
      <c r="H97" s="739">
        <v>0</v>
      </c>
      <c r="I97" s="235"/>
      <c r="J97" s="237"/>
    </row>
    <row r="98" spans="1:10" ht="24.95" customHeight="1">
      <c r="A98" s="100"/>
      <c r="B98" s="202"/>
      <c r="C98" s="251"/>
      <c r="D98" s="253"/>
      <c r="E98" s="228"/>
      <c r="F98" s="228"/>
      <c r="G98" s="249"/>
      <c r="I98" s="235"/>
      <c r="J98" s="237"/>
    </row>
    <row r="99" spans="1:10" ht="24.95" customHeight="1">
      <c r="A99" s="100"/>
      <c r="B99" s="699" t="s">
        <v>787</v>
      </c>
      <c r="C99" s="251"/>
      <c r="D99" s="252" t="s">
        <v>8</v>
      </c>
      <c r="E99" s="228"/>
      <c r="G99" s="240" t="s">
        <v>785</v>
      </c>
      <c r="H99" s="296" t="e">
        <f>H101-H97</f>
        <v>#DIV/0!</v>
      </c>
      <c r="I99" s="235"/>
      <c r="J99" s="237"/>
    </row>
    <row r="100" spans="1:10" ht="24.95" customHeight="1">
      <c r="A100" s="100"/>
      <c r="B100" s="201"/>
      <c r="C100" s="251"/>
      <c r="D100" s="251"/>
      <c r="E100" s="228"/>
      <c r="F100" s="232"/>
      <c r="G100" s="249"/>
      <c r="I100" s="235"/>
      <c r="J100" s="237"/>
    </row>
    <row r="101" spans="1:10" ht="24.95" customHeight="1">
      <c r="A101" s="100"/>
      <c r="B101" s="201"/>
      <c r="C101" s="251"/>
      <c r="D101" s="252"/>
      <c r="E101" s="228"/>
      <c r="G101" s="232" t="s">
        <v>786</v>
      </c>
      <c r="H101" s="296" t="e">
        <f>J94</f>
        <v>#DIV/0!</v>
      </c>
      <c r="I101" s="235"/>
      <c r="J101" s="237"/>
    </row>
    <row r="102" spans="1:10" ht="24.95" customHeight="1">
      <c r="A102" s="100"/>
      <c r="B102" s="201"/>
      <c r="C102" s="251"/>
      <c r="D102" s="252"/>
      <c r="E102" s="228"/>
      <c r="G102" s="695"/>
      <c r="H102" s="316"/>
      <c r="I102" s="235"/>
      <c r="J102" s="237"/>
    </row>
    <row r="103" spans="1:10" ht="24.95" customHeight="1">
      <c r="A103" s="100"/>
      <c r="B103" s="201"/>
      <c r="C103" s="251"/>
      <c r="D103" s="252"/>
      <c r="E103" s="228"/>
      <c r="G103" s="695"/>
      <c r="H103" s="316"/>
      <c r="I103" s="235"/>
      <c r="J103" s="237"/>
    </row>
    <row r="104" spans="1:10" ht="24.95" customHeight="1">
      <c r="A104" s="100"/>
      <c r="B104" s="197"/>
      <c r="C104" s="254"/>
      <c r="D104" s="254"/>
      <c r="E104" s="228"/>
      <c r="F104" s="228"/>
      <c r="G104" s="232"/>
      <c r="I104" s="235"/>
      <c r="J104" s="237"/>
    </row>
    <row r="105" spans="1:10" ht="24.95" customHeight="1">
      <c r="A105" s="100"/>
      <c r="B105" s="203"/>
      <c r="C105" s="258"/>
      <c r="D105" s="256"/>
      <c r="E105" s="257"/>
      <c r="H105" s="241"/>
      <c r="I105" s="255"/>
      <c r="J105" s="229"/>
    </row>
    <row r="106" spans="1:10" ht="24.95" customHeight="1">
      <c r="A106" s="100"/>
      <c r="B106" s="699" t="s">
        <v>788</v>
      </c>
      <c r="C106" s="258"/>
      <c r="D106" s="259" t="s">
        <v>68</v>
      </c>
      <c r="E106" s="228"/>
      <c r="I106" s="228"/>
      <c r="J106" s="229"/>
    </row>
    <row r="107" spans="1:10">
      <c r="A107" s="100"/>
      <c r="B107" s="90"/>
      <c r="C107" s="257"/>
      <c r="D107" s="248"/>
      <c r="E107" s="228"/>
      <c r="F107" s="228"/>
      <c r="G107" s="228"/>
      <c r="J107" s="229"/>
    </row>
    <row r="108" spans="1:10">
      <c r="A108" s="99"/>
      <c r="B108" s="92"/>
      <c r="C108" s="260"/>
      <c r="D108" s="261"/>
      <c r="E108" s="230"/>
      <c r="F108" s="230"/>
      <c r="G108" s="230"/>
      <c r="H108" s="262"/>
      <c r="I108" s="230"/>
      <c r="J108" s="263"/>
    </row>
    <row r="109" spans="1:10">
      <c r="A109" s="198"/>
    </row>
    <row r="110" spans="1:10">
      <c r="A110" s="199"/>
    </row>
    <row r="111" spans="1:10">
      <c r="A111" s="199"/>
    </row>
  </sheetData>
  <sheetProtection selectLockedCells="1" selectUnlockedCells="1"/>
  <customSheetViews>
    <customSheetView guid="{B8D9EF33-186A-4B50-AB35-4A7A5372E63E}" scale="57" state="hidden">
      <selection activeCell="D15" sqref="D15"/>
      <pageMargins left="0" right="0" top="0.5" bottom="0.5" header="0.3" footer="0.3"/>
      <printOptions horizontalCentered="1"/>
      <pageSetup paperSize="5" scale="33" orientation="portrait" r:id="rId1"/>
      <headerFooter>
        <oddFooter>&amp;L&amp;D&amp;C&amp;Z&amp;F&amp;A</oddFooter>
      </headerFooter>
    </customSheetView>
  </customSheetViews>
  <mergeCells count="6">
    <mergeCell ref="C79:E79"/>
    <mergeCell ref="A1:J1"/>
    <mergeCell ref="A3:J3"/>
    <mergeCell ref="A68:J68"/>
    <mergeCell ref="A9:E9"/>
    <mergeCell ref="F9:J9"/>
  </mergeCells>
  <conditionalFormatting sqref="F14">
    <cfRule type="cellIs" dxfId="59" priority="79" operator="notEqual">
      <formula>0</formula>
    </cfRule>
  </conditionalFormatting>
  <conditionalFormatting sqref="F14:F17">
    <cfRule type="cellIs" dxfId="58" priority="78" operator="notEqual">
      <formula>0</formula>
    </cfRule>
  </conditionalFormatting>
  <conditionalFormatting sqref="F20">
    <cfRule type="cellIs" dxfId="57" priority="76" operator="notEqual">
      <formula>0</formula>
    </cfRule>
  </conditionalFormatting>
  <conditionalFormatting sqref="F24:F32">
    <cfRule type="cellIs" dxfId="56" priority="75" operator="notEqual">
      <formula>0</formula>
    </cfRule>
  </conditionalFormatting>
  <conditionalFormatting sqref="F35:F46">
    <cfRule type="cellIs" dxfId="55" priority="74" operator="notEqual">
      <formula>0</formula>
    </cfRule>
  </conditionalFormatting>
  <conditionalFormatting sqref="F49:F59">
    <cfRule type="cellIs" dxfId="54" priority="72" operator="notEqual">
      <formula>0</formula>
    </cfRule>
  </conditionalFormatting>
  <conditionalFormatting sqref="F62:F66">
    <cfRule type="cellIs" dxfId="53" priority="69" operator="notEqual">
      <formula>0</formula>
    </cfRule>
    <cfRule type="cellIs" priority="71" operator="notEqual">
      <formula>0</formula>
    </cfRule>
  </conditionalFormatting>
  <conditionalFormatting sqref="F69:F75">
    <cfRule type="cellIs" dxfId="52" priority="68" operator="notEqual">
      <formula>0</formula>
    </cfRule>
  </conditionalFormatting>
  <conditionalFormatting sqref="B14">
    <cfRule type="expression" dxfId="51" priority="56">
      <formula>$C$14&lt;&gt;$E$14</formula>
    </cfRule>
    <cfRule type="expression" dxfId="50" priority="58">
      <formula>$C$14&lt;&gt;$E$14</formula>
    </cfRule>
  </conditionalFormatting>
  <conditionalFormatting sqref="B15">
    <cfRule type="expression" dxfId="49" priority="55">
      <formula>$C$15&lt;&gt;$E$15</formula>
    </cfRule>
  </conditionalFormatting>
  <conditionalFormatting sqref="B16">
    <cfRule type="expression" dxfId="48" priority="54">
      <formula>$C$16&lt;&gt;$E$16</formula>
    </cfRule>
  </conditionalFormatting>
  <conditionalFormatting sqref="B17">
    <cfRule type="expression" priority="53">
      <formula>$C$17&lt;&gt;$E$17</formula>
    </cfRule>
  </conditionalFormatting>
  <conditionalFormatting sqref="B20">
    <cfRule type="colorScale" priority="46">
      <colorScale>
        <cfvo type="min"/>
        <cfvo type="max"/>
        <color rgb="FFFF7128"/>
        <color rgb="FFFFEF9C"/>
      </colorScale>
    </cfRule>
    <cfRule type="expression" dxfId="47" priority="52">
      <formula>$C$20&lt;&gt;$E$20</formula>
    </cfRule>
  </conditionalFormatting>
  <conditionalFormatting sqref="B21">
    <cfRule type="expression" dxfId="46" priority="51">
      <formula>$C$21&lt;&gt;$E$21</formula>
    </cfRule>
  </conditionalFormatting>
  <conditionalFormatting sqref="B24">
    <cfRule type="expression" dxfId="45" priority="50">
      <formula>$C$24&lt;&gt;$E$24</formula>
    </cfRule>
  </conditionalFormatting>
  <conditionalFormatting sqref="B25">
    <cfRule type="expression" dxfId="44" priority="45">
      <formula>$C$25&lt;&gt;$E$24</formula>
    </cfRule>
    <cfRule type="expression" priority="49">
      <formula>$C$25&lt;&gt;$E$25</formula>
    </cfRule>
  </conditionalFormatting>
  <conditionalFormatting sqref="B26">
    <cfRule type="expression" dxfId="43" priority="44">
      <formula>$C$26&lt;&gt;$E$26</formula>
    </cfRule>
    <cfRule type="expression" priority="48">
      <formula>$C$26&lt;&gt;$E$26</formula>
    </cfRule>
  </conditionalFormatting>
  <conditionalFormatting sqref="B27">
    <cfRule type="expression" dxfId="42" priority="43">
      <formula>$C$27&lt;&gt;$E$27</formula>
    </cfRule>
    <cfRule type="expression" priority="47">
      <formula>$C$27&lt;&gt;$E$27</formula>
    </cfRule>
  </conditionalFormatting>
  <conditionalFormatting sqref="B28">
    <cfRule type="expression" dxfId="41" priority="42">
      <formula>$C$28&lt;&gt;$E$28</formula>
    </cfRule>
  </conditionalFormatting>
  <conditionalFormatting sqref="B29">
    <cfRule type="expression" dxfId="40" priority="41">
      <formula>$C$29&lt;&gt;$E$29</formula>
    </cfRule>
  </conditionalFormatting>
  <conditionalFormatting sqref="B30">
    <cfRule type="expression" dxfId="39" priority="40">
      <formula>$C$30&lt;&gt;$E$30</formula>
    </cfRule>
  </conditionalFormatting>
  <conditionalFormatting sqref="B31">
    <cfRule type="expression" dxfId="38" priority="39">
      <formula>$C$31&lt;&gt;$E$31</formula>
    </cfRule>
  </conditionalFormatting>
  <conditionalFormatting sqref="B32">
    <cfRule type="expression" dxfId="37" priority="38">
      <formula>$C$32&lt;&gt;$E$32</formula>
    </cfRule>
  </conditionalFormatting>
  <conditionalFormatting sqref="B35">
    <cfRule type="expression" dxfId="36" priority="37">
      <formula>$C$35&lt;&gt;$E$35</formula>
    </cfRule>
  </conditionalFormatting>
  <conditionalFormatting sqref="B36">
    <cfRule type="expression" dxfId="35" priority="36">
      <formula>$C$36&lt;&gt;$E$36</formula>
    </cfRule>
  </conditionalFormatting>
  <conditionalFormatting sqref="B37">
    <cfRule type="expression" dxfId="34" priority="35">
      <formula>$C$37&lt;&gt;$E$37</formula>
    </cfRule>
  </conditionalFormatting>
  <conditionalFormatting sqref="B38">
    <cfRule type="expression" dxfId="33" priority="34">
      <formula>$C$38&lt;&gt;$E$38</formula>
    </cfRule>
  </conditionalFormatting>
  <conditionalFormatting sqref="B39">
    <cfRule type="expression" dxfId="32" priority="33">
      <formula>$C$39&lt;&gt;$E$39</formula>
    </cfRule>
  </conditionalFormatting>
  <conditionalFormatting sqref="B40">
    <cfRule type="expression" dxfId="31" priority="32">
      <formula>$C$40&lt;&gt;$E$40</formula>
    </cfRule>
  </conditionalFormatting>
  <conditionalFormatting sqref="B41">
    <cfRule type="expression" dxfId="30" priority="31">
      <formula>$C$41&lt;&gt;$E$41</formula>
    </cfRule>
  </conditionalFormatting>
  <conditionalFormatting sqref="B42">
    <cfRule type="expression" dxfId="29" priority="30">
      <formula>$C$42&lt;&gt;$E$42</formula>
    </cfRule>
  </conditionalFormatting>
  <conditionalFormatting sqref="B43">
    <cfRule type="expression" dxfId="28" priority="29">
      <formula>$C$43&lt;&gt;$E$43</formula>
    </cfRule>
  </conditionalFormatting>
  <conditionalFormatting sqref="B44">
    <cfRule type="expression" dxfId="27" priority="28">
      <formula>$C$44&lt;&gt;$E$44</formula>
    </cfRule>
  </conditionalFormatting>
  <conditionalFormatting sqref="B45">
    <cfRule type="expression" dxfId="26" priority="27">
      <formula>$C$45&lt;&gt;$E$45</formula>
    </cfRule>
  </conditionalFormatting>
  <conditionalFormatting sqref="B46">
    <cfRule type="expression" dxfId="25" priority="26">
      <formula>$C$46&lt;&gt;$E$46</formula>
    </cfRule>
  </conditionalFormatting>
  <conditionalFormatting sqref="B49">
    <cfRule type="expression" dxfId="24" priority="25">
      <formula>$C$49&lt;&gt;$E$49</formula>
    </cfRule>
  </conditionalFormatting>
  <conditionalFormatting sqref="B50">
    <cfRule type="expression" dxfId="23" priority="24">
      <formula>$C$50&lt;&gt;$E$50</formula>
    </cfRule>
  </conditionalFormatting>
  <conditionalFormatting sqref="B51">
    <cfRule type="expression" dxfId="22" priority="23">
      <formula>$C$51&lt;&gt;$E$51</formula>
    </cfRule>
  </conditionalFormatting>
  <conditionalFormatting sqref="B52">
    <cfRule type="expression" dxfId="21" priority="21">
      <formula>$C$52&lt;&gt;$E$52</formula>
    </cfRule>
    <cfRule type="expression" dxfId="20" priority="22">
      <formula>$C$52&lt;&gt;$E$52</formula>
    </cfRule>
  </conditionalFormatting>
  <conditionalFormatting sqref="B53">
    <cfRule type="expression" dxfId="19" priority="20">
      <formula>$C$53&lt;&gt;$E$53</formula>
    </cfRule>
  </conditionalFormatting>
  <conditionalFormatting sqref="B54">
    <cfRule type="expression" dxfId="18" priority="19">
      <formula>$C$54&lt;&gt;$E$54</formula>
    </cfRule>
  </conditionalFormatting>
  <conditionalFormatting sqref="B55">
    <cfRule type="expression" dxfId="17" priority="18">
      <formula>$C$55&lt;&gt;$E$55</formula>
    </cfRule>
  </conditionalFormatting>
  <conditionalFormatting sqref="B56">
    <cfRule type="expression" dxfId="16" priority="17">
      <formula>$C$56&lt;&gt;$E$56</formula>
    </cfRule>
  </conditionalFormatting>
  <conditionalFormatting sqref="B57">
    <cfRule type="expression" dxfId="15" priority="16">
      <formula>$C$57&lt;&gt;$E$57</formula>
    </cfRule>
  </conditionalFormatting>
  <conditionalFormatting sqref="B58">
    <cfRule type="expression" dxfId="14" priority="15">
      <formula>$C$58&lt;&gt;$E$58</formula>
    </cfRule>
  </conditionalFormatting>
  <conditionalFormatting sqref="B59">
    <cfRule type="expression" dxfId="13" priority="14">
      <formula>$C$59&lt;&gt;$E$59</formula>
    </cfRule>
  </conditionalFormatting>
  <conditionalFormatting sqref="B62">
    <cfRule type="expression" dxfId="12" priority="13">
      <formula>$C$62&lt;&gt;$E$62</formula>
    </cfRule>
  </conditionalFormatting>
  <conditionalFormatting sqref="B63">
    <cfRule type="expression" dxfId="11" priority="12">
      <formula>$C$63&lt;&gt;$E$63</formula>
    </cfRule>
  </conditionalFormatting>
  <conditionalFormatting sqref="B64">
    <cfRule type="expression" dxfId="10" priority="11">
      <formula>$C$64&lt;&gt;$E$64</formula>
    </cfRule>
  </conditionalFormatting>
  <conditionalFormatting sqref="B65">
    <cfRule type="expression" dxfId="9" priority="10">
      <formula>$C$65&lt;&gt;$E$65</formula>
    </cfRule>
  </conditionalFormatting>
  <conditionalFormatting sqref="B66">
    <cfRule type="expression" dxfId="8" priority="9">
      <formula>$C$66&lt;&gt;$E$66</formula>
    </cfRule>
  </conditionalFormatting>
  <conditionalFormatting sqref="B69">
    <cfRule type="expression" dxfId="7" priority="8">
      <formula>$C$69&lt;&gt;$E$69</formula>
    </cfRule>
  </conditionalFormatting>
  <conditionalFormatting sqref="B70">
    <cfRule type="expression" dxfId="6" priority="6">
      <formula>$C$70&lt;&gt;$E$70</formula>
    </cfRule>
  </conditionalFormatting>
  <conditionalFormatting sqref="B71">
    <cfRule type="expression" dxfId="5" priority="5">
      <formula>$C$71&lt;&gt;$E$71</formula>
    </cfRule>
  </conditionalFormatting>
  <conditionalFormatting sqref="B72">
    <cfRule type="expression" dxfId="4" priority="4">
      <formula>$C$72&lt;&gt;$E$72</formula>
    </cfRule>
  </conditionalFormatting>
  <conditionalFormatting sqref="B73">
    <cfRule type="expression" dxfId="3" priority="3">
      <formula>$C$73&lt;&gt;$E$73</formula>
    </cfRule>
  </conditionalFormatting>
  <conditionalFormatting sqref="B74">
    <cfRule type="expression" dxfId="2" priority="2">
      <formula>$C$74&lt;&gt;$E$74</formula>
    </cfRule>
  </conditionalFormatting>
  <conditionalFormatting sqref="B75">
    <cfRule type="expression" dxfId="1" priority="1">
      <formula>$C$75&lt;&gt;$E$75</formula>
    </cfRule>
  </conditionalFormatting>
  <dataValidations count="1">
    <dataValidation type="list" allowBlank="1" showInputMessage="1" showErrorMessage="1" sqref="H88">
      <formula1>$N$80:$N$81</formula1>
    </dataValidation>
  </dataValidations>
  <printOptions horizontalCentered="1"/>
  <pageMargins left="0" right="0" top="0.5" bottom="0.5" header="0.3" footer="0.3"/>
  <pageSetup paperSize="5" scale="33" orientation="portrait" r:id="rId2"/>
  <headerFooter>
    <oddHeader xml:space="preserve">&amp;R&amp;"Arial,Bold"EXHIBIT 'B'&amp;"Arial,Regular"
</oddHeader>
    <oddFooter>&amp;LRevised March 2017</oddFooter>
  </headerFooter>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T75"/>
  <sheetViews>
    <sheetView zoomScale="60" zoomScaleNormal="60" zoomScaleSheetLayoutView="40" workbookViewId="0">
      <selection sqref="A1:N1"/>
    </sheetView>
  </sheetViews>
  <sheetFormatPr defaultRowHeight="15"/>
  <cols>
    <col min="1" max="1" width="37.6640625" style="607" customWidth="1"/>
    <col min="2" max="2" width="16.33203125" style="608" customWidth="1"/>
    <col min="3" max="3" width="9" style="608" customWidth="1"/>
    <col min="4" max="4" width="11.21875" style="608" customWidth="1"/>
    <col min="5" max="5" width="10.21875" style="634" customWidth="1"/>
    <col min="6" max="6" width="15.77734375" style="608" customWidth="1"/>
    <col min="7" max="7" width="10.109375" style="608" customWidth="1"/>
    <col min="8" max="8" width="15.77734375" style="608" customWidth="1"/>
    <col min="9" max="9" width="10.44140625" style="608" customWidth="1"/>
    <col min="10" max="10" width="15.77734375" style="608" customWidth="1"/>
    <col min="11" max="11" width="12.109375" style="608" customWidth="1"/>
    <col min="12" max="12" width="15.77734375" style="608" customWidth="1"/>
    <col min="13" max="13" width="15.21875" style="608" hidden="1" customWidth="1"/>
    <col min="14" max="14" width="15.77734375" style="608" hidden="1" customWidth="1"/>
    <col min="15" max="15" width="15" style="546" hidden="1" customWidth="1"/>
    <col min="16" max="16" width="8.88671875" style="546"/>
    <col min="17" max="17" width="11.21875" style="546" bestFit="1" customWidth="1"/>
    <col min="18" max="18" width="10.5546875" style="546" customWidth="1"/>
    <col min="19" max="19" width="0" style="546" hidden="1" customWidth="1"/>
    <col min="20" max="20" width="10.88671875" style="546" bestFit="1" customWidth="1"/>
    <col min="21" max="16384" width="8.88671875" style="546"/>
  </cols>
  <sheetData>
    <row r="1" spans="1:19" ht="37.5" customHeight="1">
      <c r="A1" s="805" t="s">
        <v>436</v>
      </c>
      <c r="B1" s="805"/>
      <c r="C1" s="805"/>
      <c r="D1" s="805"/>
      <c r="E1" s="805"/>
      <c r="F1" s="805"/>
      <c r="G1" s="805"/>
      <c r="H1" s="805"/>
      <c r="I1" s="805"/>
      <c r="J1" s="805"/>
      <c r="K1" s="805"/>
      <c r="L1" s="805"/>
      <c r="M1" s="805"/>
      <c r="N1" s="805"/>
    </row>
    <row r="2" spans="1:19" ht="20.100000000000001" customHeight="1">
      <c r="A2" s="621" t="s">
        <v>437</v>
      </c>
      <c r="B2" s="608">
        <f>'Mortgagor''s-LIHTC Cost Cert.'!B11</f>
        <v>0</v>
      </c>
      <c r="H2" s="635"/>
      <c r="I2" s="635"/>
      <c r="J2" s="636"/>
    </row>
    <row r="3" spans="1:19" ht="20.100000000000001" customHeight="1">
      <c r="A3" s="621" t="s">
        <v>706</v>
      </c>
      <c r="B3" s="608">
        <f>'Mortgagor''s-LIHTC Cost Cert.'!B12</f>
        <v>0</v>
      </c>
      <c r="H3" s="635"/>
      <c r="I3" s="635"/>
      <c r="J3" s="636"/>
      <c r="K3" s="622"/>
    </row>
    <row r="4" spans="1:19" ht="20.100000000000001" customHeight="1">
      <c r="A4" s="621" t="s">
        <v>708</v>
      </c>
      <c r="B4" s="608">
        <f>'Mortgagor''s-LIHTC Cost Cert.'!B14</f>
        <v>21</v>
      </c>
      <c r="H4" s="635"/>
      <c r="I4" s="635"/>
      <c r="J4" s="636"/>
      <c r="K4" s="622"/>
    </row>
    <row r="5" spans="1:19" ht="20.100000000000001" customHeight="1">
      <c r="A5" s="633"/>
      <c r="H5" s="635"/>
      <c r="I5" s="635"/>
      <c r="J5" s="636"/>
      <c r="K5" s="804"/>
      <c r="L5" s="804"/>
      <c r="M5" s="804"/>
    </row>
    <row r="6" spans="1:19" ht="20.100000000000001" customHeight="1">
      <c r="A6" s="633"/>
      <c r="H6" s="635"/>
      <c r="I6" s="635"/>
      <c r="J6" s="636"/>
      <c r="K6" s="622"/>
      <c r="M6" s="806" t="s">
        <v>753</v>
      </c>
      <c r="N6" s="806"/>
      <c r="O6" s="806"/>
    </row>
    <row r="7" spans="1:19" ht="15" customHeight="1">
      <c r="B7" s="635"/>
      <c r="H7" s="635"/>
      <c r="I7" s="635"/>
      <c r="J7" s="636"/>
      <c r="K7" s="622"/>
      <c r="M7" s="806"/>
      <c r="N7" s="806"/>
      <c r="O7" s="806"/>
    </row>
    <row r="8" spans="1:19" ht="45" customHeight="1">
      <c r="B8" s="635"/>
      <c r="H8" s="635"/>
      <c r="I8" s="635"/>
      <c r="J8" s="636"/>
      <c r="K8" s="645"/>
      <c r="L8" s="645"/>
      <c r="M8" s="654" t="s">
        <v>789</v>
      </c>
      <c r="N8" s="642" t="e">
        <f>'Recapitulation Sheet'!H94</f>
        <v>#DIV/0!</v>
      </c>
    </row>
    <row r="9" spans="1:19" ht="60" customHeight="1">
      <c r="A9" s="175" t="s">
        <v>41</v>
      </c>
      <c r="B9" s="175" t="s">
        <v>714</v>
      </c>
      <c r="C9" s="175" t="s">
        <v>709</v>
      </c>
      <c r="D9" s="175" t="s">
        <v>439</v>
      </c>
      <c r="E9" s="618" t="s">
        <v>443</v>
      </c>
      <c r="F9" s="175" t="s">
        <v>65</v>
      </c>
      <c r="G9" s="175" t="s">
        <v>711</v>
      </c>
      <c r="H9" s="176" t="s">
        <v>42</v>
      </c>
      <c r="I9" s="176" t="s">
        <v>710</v>
      </c>
      <c r="J9" s="177" t="s">
        <v>513</v>
      </c>
      <c r="K9" s="175" t="s">
        <v>712</v>
      </c>
      <c r="L9" s="175" t="s">
        <v>755</v>
      </c>
      <c r="M9" s="175" t="s">
        <v>713</v>
      </c>
      <c r="N9" s="175" t="s">
        <v>716</v>
      </c>
      <c r="O9" s="175" t="s">
        <v>756</v>
      </c>
    </row>
    <row r="10" spans="1:19" ht="30" customHeight="1">
      <c r="C10" s="609">
        <v>0</v>
      </c>
      <c r="D10" s="609">
        <v>0</v>
      </c>
      <c r="E10" s="619"/>
      <c r="F10" s="646"/>
      <c r="G10" s="629" t="e">
        <f>'Recapitulation Sheet'!H91</f>
        <v>#DIV/0!</v>
      </c>
      <c r="H10" s="646" t="e">
        <f>F10*G10</f>
        <v>#DIV/0!</v>
      </c>
      <c r="I10" s="630"/>
      <c r="J10" s="647">
        <f>IF(I10="YES",ROUND(H10*1.03,0),F10)</f>
        <v>0</v>
      </c>
      <c r="K10" s="629">
        <f>'Recapitulation Sheet'!H93</f>
        <v>0</v>
      </c>
      <c r="L10" s="647">
        <f>J10*K10</f>
        <v>0</v>
      </c>
      <c r="M10" s="640" t="e">
        <f>L10/$L$31</f>
        <v>#DIV/0!</v>
      </c>
      <c r="N10" s="646" t="e">
        <f>$N$8*M10</f>
        <v>#DIV/0!</v>
      </c>
      <c r="O10" s="657" t="e">
        <f>N10/K10</f>
        <v>#DIV/0!</v>
      </c>
      <c r="Q10" s="631"/>
      <c r="R10" s="632"/>
      <c r="S10" s="546" t="s">
        <v>766</v>
      </c>
    </row>
    <row r="11" spans="1:19" ht="30" customHeight="1">
      <c r="C11" s="609">
        <v>0</v>
      </c>
      <c r="D11" s="609">
        <v>0</v>
      </c>
      <c r="E11" s="619"/>
      <c r="F11" s="646"/>
      <c r="G11" s="629" t="e">
        <f>$G$10</f>
        <v>#DIV/0!</v>
      </c>
      <c r="H11" s="646" t="e">
        <f t="shared" ref="H11:H30" si="0">F11*G11</f>
        <v>#DIV/0!</v>
      </c>
      <c r="I11" s="630"/>
      <c r="J11" s="647">
        <f t="shared" ref="J11:J30" si="1">IF(I11="YES",ROUND(H11*1.03,0),F11)</f>
        <v>0</v>
      </c>
      <c r="K11" s="629">
        <f>$K$10</f>
        <v>0</v>
      </c>
      <c r="L11" s="647">
        <f t="shared" ref="L11:L30" si="2">J11*K11</f>
        <v>0</v>
      </c>
      <c r="M11" s="640" t="e">
        <f t="shared" ref="M11:M24" si="3">L11/$L$31</f>
        <v>#DIV/0!</v>
      </c>
      <c r="N11" s="646" t="e">
        <f t="shared" ref="N11:N24" si="4">$N$8*M11</f>
        <v>#DIV/0!</v>
      </c>
      <c r="O11" s="657" t="e">
        <f t="shared" ref="O11:O24" si="5">N11/K11</f>
        <v>#DIV/0!</v>
      </c>
      <c r="Q11" s="631"/>
      <c r="R11" s="632"/>
      <c r="S11" s="546" t="s">
        <v>767</v>
      </c>
    </row>
    <row r="12" spans="1:19" ht="30" customHeight="1">
      <c r="C12" s="609">
        <v>0</v>
      </c>
      <c r="D12" s="609">
        <v>0</v>
      </c>
      <c r="E12" s="619"/>
      <c r="F12" s="646"/>
      <c r="G12" s="629" t="e">
        <f t="shared" ref="G12:G30" si="6">$G$10</f>
        <v>#DIV/0!</v>
      </c>
      <c r="H12" s="646" t="e">
        <f t="shared" si="0"/>
        <v>#DIV/0!</v>
      </c>
      <c r="I12" s="630"/>
      <c r="J12" s="647">
        <f t="shared" si="1"/>
        <v>0</v>
      </c>
      <c r="K12" s="629">
        <f t="shared" ref="K12:K30" si="7">$K$10</f>
        <v>0</v>
      </c>
      <c r="L12" s="647">
        <f t="shared" si="2"/>
        <v>0</v>
      </c>
      <c r="M12" s="640" t="e">
        <f t="shared" si="3"/>
        <v>#DIV/0!</v>
      </c>
      <c r="N12" s="646" t="e">
        <f t="shared" si="4"/>
        <v>#DIV/0!</v>
      </c>
      <c r="O12" s="657" t="e">
        <f t="shared" si="5"/>
        <v>#DIV/0!</v>
      </c>
      <c r="Q12" s="631"/>
      <c r="R12" s="632"/>
    </row>
    <row r="13" spans="1:19" ht="30" customHeight="1">
      <c r="C13" s="609">
        <v>0</v>
      </c>
      <c r="D13" s="609">
        <v>0</v>
      </c>
      <c r="E13" s="619"/>
      <c r="F13" s="646"/>
      <c r="G13" s="629" t="e">
        <f t="shared" si="6"/>
        <v>#DIV/0!</v>
      </c>
      <c r="H13" s="646" t="e">
        <f t="shared" si="0"/>
        <v>#DIV/0!</v>
      </c>
      <c r="I13" s="630"/>
      <c r="J13" s="647">
        <f t="shared" si="1"/>
        <v>0</v>
      </c>
      <c r="K13" s="629">
        <f t="shared" si="7"/>
        <v>0</v>
      </c>
      <c r="L13" s="647">
        <f t="shared" si="2"/>
        <v>0</v>
      </c>
      <c r="M13" s="640" t="e">
        <f t="shared" si="3"/>
        <v>#DIV/0!</v>
      </c>
      <c r="N13" s="646" t="e">
        <f t="shared" si="4"/>
        <v>#DIV/0!</v>
      </c>
      <c r="O13" s="657" t="e">
        <f t="shared" si="5"/>
        <v>#DIV/0!</v>
      </c>
      <c r="Q13" s="631"/>
      <c r="R13" s="632"/>
    </row>
    <row r="14" spans="1:19" ht="30" customHeight="1">
      <c r="C14" s="609">
        <v>0</v>
      </c>
      <c r="D14" s="609">
        <v>0</v>
      </c>
      <c r="E14" s="619"/>
      <c r="F14" s="646"/>
      <c r="G14" s="629" t="e">
        <f t="shared" si="6"/>
        <v>#DIV/0!</v>
      </c>
      <c r="H14" s="646" t="e">
        <f t="shared" si="0"/>
        <v>#DIV/0!</v>
      </c>
      <c r="I14" s="630"/>
      <c r="J14" s="647">
        <f t="shared" si="1"/>
        <v>0</v>
      </c>
      <c r="K14" s="629">
        <f t="shared" si="7"/>
        <v>0</v>
      </c>
      <c r="L14" s="647">
        <f t="shared" si="2"/>
        <v>0</v>
      </c>
      <c r="M14" s="640" t="e">
        <f t="shared" si="3"/>
        <v>#DIV/0!</v>
      </c>
      <c r="N14" s="646" t="e">
        <f t="shared" si="4"/>
        <v>#DIV/0!</v>
      </c>
      <c r="O14" s="657" t="e">
        <f t="shared" si="5"/>
        <v>#DIV/0!</v>
      </c>
      <c r="Q14" s="631"/>
      <c r="R14" s="632"/>
    </row>
    <row r="15" spans="1:19" ht="30" customHeight="1">
      <c r="C15" s="609">
        <v>0</v>
      </c>
      <c r="D15" s="609">
        <v>0</v>
      </c>
      <c r="E15" s="619"/>
      <c r="F15" s="646"/>
      <c r="G15" s="629" t="e">
        <f t="shared" si="6"/>
        <v>#DIV/0!</v>
      </c>
      <c r="H15" s="646" t="e">
        <f t="shared" si="0"/>
        <v>#DIV/0!</v>
      </c>
      <c r="I15" s="630"/>
      <c r="J15" s="647">
        <f t="shared" si="1"/>
        <v>0</v>
      </c>
      <c r="K15" s="629">
        <f t="shared" si="7"/>
        <v>0</v>
      </c>
      <c r="L15" s="647">
        <f t="shared" si="2"/>
        <v>0</v>
      </c>
      <c r="M15" s="640" t="e">
        <f t="shared" si="3"/>
        <v>#DIV/0!</v>
      </c>
      <c r="N15" s="646" t="e">
        <f t="shared" si="4"/>
        <v>#DIV/0!</v>
      </c>
      <c r="O15" s="657" t="e">
        <f t="shared" si="5"/>
        <v>#DIV/0!</v>
      </c>
      <c r="Q15" s="631"/>
      <c r="R15" s="632"/>
    </row>
    <row r="16" spans="1:19" ht="30" customHeight="1">
      <c r="C16" s="609">
        <v>0</v>
      </c>
      <c r="D16" s="609">
        <v>0</v>
      </c>
      <c r="E16" s="619"/>
      <c r="F16" s="646"/>
      <c r="G16" s="629" t="e">
        <f t="shared" si="6"/>
        <v>#DIV/0!</v>
      </c>
      <c r="H16" s="646" t="e">
        <f t="shared" si="0"/>
        <v>#DIV/0!</v>
      </c>
      <c r="I16" s="630"/>
      <c r="J16" s="647">
        <f t="shared" si="1"/>
        <v>0</v>
      </c>
      <c r="K16" s="629">
        <f t="shared" si="7"/>
        <v>0</v>
      </c>
      <c r="L16" s="647">
        <f t="shared" si="2"/>
        <v>0</v>
      </c>
      <c r="M16" s="640" t="e">
        <f t="shared" si="3"/>
        <v>#DIV/0!</v>
      </c>
      <c r="N16" s="646" t="e">
        <f t="shared" si="4"/>
        <v>#DIV/0!</v>
      </c>
      <c r="O16" s="657" t="e">
        <f t="shared" si="5"/>
        <v>#DIV/0!</v>
      </c>
      <c r="Q16" s="631"/>
      <c r="R16" s="632"/>
    </row>
    <row r="17" spans="1:20" ht="30" customHeight="1">
      <c r="C17" s="609">
        <v>0</v>
      </c>
      <c r="D17" s="609">
        <v>0</v>
      </c>
      <c r="E17" s="619"/>
      <c r="F17" s="646"/>
      <c r="G17" s="629" t="e">
        <f t="shared" si="6"/>
        <v>#DIV/0!</v>
      </c>
      <c r="H17" s="646" t="e">
        <f t="shared" si="0"/>
        <v>#DIV/0!</v>
      </c>
      <c r="I17" s="630"/>
      <c r="J17" s="647">
        <f t="shared" si="1"/>
        <v>0</v>
      </c>
      <c r="K17" s="629">
        <f t="shared" si="7"/>
        <v>0</v>
      </c>
      <c r="L17" s="647">
        <f t="shared" si="2"/>
        <v>0</v>
      </c>
      <c r="M17" s="640" t="e">
        <f t="shared" si="3"/>
        <v>#DIV/0!</v>
      </c>
      <c r="N17" s="646" t="e">
        <f t="shared" si="4"/>
        <v>#DIV/0!</v>
      </c>
      <c r="O17" s="657" t="e">
        <f t="shared" si="5"/>
        <v>#DIV/0!</v>
      </c>
      <c r="Q17" s="631"/>
      <c r="R17" s="632"/>
    </row>
    <row r="18" spans="1:20" ht="30" customHeight="1">
      <c r="C18" s="609">
        <v>0</v>
      </c>
      <c r="D18" s="609">
        <v>0</v>
      </c>
      <c r="E18" s="619"/>
      <c r="F18" s="646"/>
      <c r="G18" s="629" t="e">
        <f t="shared" si="6"/>
        <v>#DIV/0!</v>
      </c>
      <c r="H18" s="646" t="e">
        <f t="shared" si="0"/>
        <v>#DIV/0!</v>
      </c>
      <c r="I18" s="630"/>
      <c r="J18" s="647">
        <f t="shared" si="1"/>
        <v>0</v>
      </c>
      <c r="K18" s="629">
        <f t="shared" si="7"/>
        <v>0</v>
      </c>
      <c r="L18" s="647">
        <f t="shared" si="2"/>
        <v>0</v>
      </c>
      <c r="M18" s="640" t="e">
        <f t="shared" si="3"/>
        <v>#DIV/0!</v>
      </c>
      <c r="N18" s="646" t="e">
        <f t="shared" si="4"/>
        <v>#DIV/0!</v>
      </c>
      <c r="O18" s="657" t="e">
        <f t="shared" si="5"/>
        <v>#DIV/0!</v>
      </c>
      <c r="Q18" s="631"/>
      <c r="R18" s="632"/>
    </row>
    <row r="19" spans="1:20" ht="30" customHeight="1">
      <c r="C19" s="609">
        <v>0</v>
      </c>
      <c r="D19" s="609">
        <v>0</v>
      </c>
      <c r="E19" s="619"/>
      <c r="F19" s="646"/>
      <c r="G19" s="629" t="e">
        <f t="shared" si="6"/>
        <v>#DIV/0!</v>
      </c>
      <c r="H19" s="646" t="e">
        <f t="shared" si="0"/>
        <v>#DIV/0!</v>
      </c>
      <c r="I19" s="630"/>
      <c r="J19" s="647">
        <f t="shared" si="1"/>
        <v>0</v>
      </c>
      <c r="K19" s="629">
        <f t="shared" si="7"/>
        <v>0</v>
      </c>
      <c r="L19" s="647">
        <f t="shared" si="2"/>
        <v>0</v>
      </c>
      <c r="M19" s="640" t="e">
        <f t="shared" si="3"/>
        <v>#DIV/0!</v>
      </c>
      <c r="N19" s="646" t="e">
        <f t="shared" si="4"/>
        <v>#DIV/0!</v>
      </c>
      <c r="O19" s="657" t="e">
        <f t="shared" si="5"/>
        <v>#DIV/0!</v>
      </c>
      <c r="Q19" s="631"/>
      <c r="R19" s="632"/>
    </row>
    <row r="20" spans="1:20" ht="30" customHeight="1">
      <c r="C20" s="609">
        <v>0</v>
      </c>
      <c r="D20" s="609">
        <v>0</v>
      </c>
      <c r="E20" s="619"/>
      <c r="F20" s="646"/>
      <c r="G20" s="629" t="e">
        <f t="shared" si="6"/>
        <v>#DIV/0!</v>
      </c>
      <c r="H20" s="646" t="e">
        <f t="shared" si="0"/>
        <v>#DIV/0!</v>
      </c>
      <c r="I20" s="630"/>
      <c r="J20" s="647">
        <f t="shared" si="1"/>
        <v>0</v>
      </c>
      <c r="K20" s="629">
        <f t="shared" si="7"/>
        <v>0</v>
      </c>
      <c r="L20" s="647">
        <f t="shared" si="2"/>
        <v>0</v>
      </c>
      <c r="M20" s="640" t="e">
        <f t="shared" si="3"/>
        <v>#DIV/0!</v>
      </c>
      <c r="N20" s="646" t="e">
        <f t="shared" si="4"/>
        <v>#DIV/0!</v>
      </c>
      <c r="O20" s="657" t="e">
        <f t="shared" si="5"/>
        <v>#DIV/0!</v>
      </c>
      <c r="Q20" s="631"/>
      <c r="R20" s="632"/>
    </row>
    <row r="21" spans="1:20" ht="30" customHeight="1">
      <c r="C21" s="609">
        <v>0</v>
      </c>
      <c r="D21" s="609">
        <v>0</v>
      </c>
      <c r="E21" s="619"/>
      <c r="F21" s="646"/>
      <c r="G21" s="629" t="e">
        <f t="shared" si="6"/>
        <v>#DIV/0!</v>
      </c>
      <c r="H21" s="646" t="e">
        <f t="shared" si="0"/>
        <v>#DIV/0!</v>
      </c>
      <c r="I21" s="630"/>
      <c r="J21" s="647">
        <f t="shared" si="1"/>
        <v>0</v>
      </c>
      <c r="K21" s="629">
        <f t="shared" si="7"/>
        <v>0</v>
      </c>
      <c r="L21" s="647">
        <f t="shared" si="2"/>
        <v>0</v>
      </c>
      <c r="M21" s="640" t="e">
        <f t="shared" si="3"/>
        <v>#DIV/0!</v>
      </c>
      <c r="N21" s="646" t="e">
        <f t="shared" si="4"/>
        <v>#DIV/0!</v>
      </c>
      <c r="O21" s="657" t="e">
        <f t="shared" si="5"/>
        <v>#DIV/0!</v>
      </c>
      <c r="Q21" s="631"/>
      <c r="R21" s="632"/>
    </row>
    <row r="22" spans="1:20" ht="30" customHeight="1">
      <c r="C22" s="609">
        <v>0</v>
      </c>
      <c r="D22" s="609">
        <v>0</v>
      </c>
      <c r="E22" s="619"/>
      <c r="F22" s="646"/>
      <c r="G22" s="629" t="e">
        <f t="shared" si="6"/>
        <v>#DIV/0!</v>
      </c>
      <c r="H22" s="646" t="e">
        <f t="shared" si="0"/>
        <v>#DIV/0!</v>
      </c>
      <c r="I22" s="630"/>
      <c r="J22" s="647">
        <f t="shared" si="1"/>
        <v>0</v>
      </c>
      <c r="K22" s="629">
        <f t="shared" si="7"/>
        <v>0</v>
      </c>
      <c r="L22" s="647">
        <f t="shared" si="2"/>
        <v>0</v>
      </c>
      <c r="M22" s="640" t="e">
        <f t="shared" si="3"/>
        <v>#DIV/0!</v>
      </c>
      <c r="N22" s="646" t="e">
        <f t="shared" si="4"/>
        <v>#DIV/0!</v>
      </c>
      <c r="O22" s="657" t="e">
        <f t="shared" si="5"/>
        <v>#DIV/0!</v>
      </c>
      <c r="Q22" s="631"/>
      <c r="R22" s="632"/>
    </row>
    <row r="23" spans="1:20" ht="30" customHeight="1">
      <c r="C23" s="609">
        <v>0</v>
      </c>
      <c r="D23" s="609">
        <v>0</v>
      </c>
      <c r="E23" s="619"/>
      <c r="F23" s="646"/>
      <c r="G23" s="629" t="e">
        <f t="shared" si="6"/>
        <v>#DIV/0!</v>
      </c>
      <c r="H23" s="646" t="e">
        <f t="shared" si="0"/>
        <v>#DIV/0!</v>
      </c>
      <c r="I23" s="630"/>
      <c r="J23" s="647">
        <f t="shared" si="1"/>
        <v>0</v>
      </c>
      <c r="K23" s="629">
        <f t="shared" si="7"/>
        <v>0</v>
      </c>
      <c r="L23" s="647">
        <f t="shared" si="2"/>
        <v>0</v>
      </c>
      <c r="M23" s="640" t="e">
        <f t="shared" si="3"/>
        <v>#DIV/0!</v>
      </c>
      <c r="N23" s="646" t="e">
        <f t="shared" si="4"/>
        <v>#DIV/0!</v>
      </c>
      <c r="O23" s="657" t="e">
        <f t="shared" si="5"/>
        <v>#DIV/0!</v>
      </c>
      <c r="Q23" s="631"/>
      <c r="R23" s="632"/>
    </row>
    <row r="24" spans="1:20" ht="30" customHeight="1">
      <c r="C24" s="609">
        <v>0</v>
      </c>
      <c r="D24" s="609">
        <v>0</v>
      </c>
      <c r="E24" s="619"/>
      <c r="F24" s="646"/>
      <c r="G24" s="629" t="e">
        <f t="shared" si="6"/>
        <v>#DIV/0!</v>
      </c>
      <c r="H24" s="646" t="e">
        <f t="shared" si="0"/>
        <v>#DIV/0!</v>
      </c>
      <c r="I24" s="630"/>
      <c r="J24" s="647">
        <f t="shared" si="1"/>
        <v>0</v>
      </c>
      <c r="K24" s="629">
        <f t="shared" si="7"/>
        <v>0</v>
      </c>
      <c r="L24" s="647">
        <f t="shared" si="2"/>
        <v>0</v>
      </c>
      <c r="M24" s="640" t="e">
        <f t="shared" si="3"/>
        <v>#DIV/0!</v>
      </c>
      <c r="N24" s="646" t="e">
        <f t="shared" si="4"/>
        <v>#DIV/0!</v>
      </c>
      <c r="O24" s="657" t="e">
        <f t="shared" si="5"/>
        <v>#DIV/0!</v>
      </c>
      <c r="Q24" s="631"/>
      <c r="R24" s="632"/>
    </row>
    <row r="25" spans="1:20" ht="30" customHeight="1">
      <c r="C25" s="609">
        <v>0</v>
      </c>
      <c r="D25" s="609">
        <v>0</v>
      </c>
      <c r="E25" s="619"/>
      <c r="F25" s="646"/>
      <c r="G25" s="629" t="e">
        <f t="shared" si="6"/>
        <v>#DIV/0!</v>
      </c>
      <c r="H25" s="646" t="e">
        <f t="shared" si="0"/>
        <v>#DIV/0!</v>
      </c>
      <c r="I25" s="630"/>
      <c r="J25" s="647">
        <f t="shared" si="1"/>
        <v>0</v>
      </c>
      <c r="K25" s="629">
        <f t="shared" si="7"/>
        <v>0</v>
      </c>
      <c r="L25" s="647">
        <f t="shared" si="2"/>
        <v>0</v>
      </c>
      <c r="M25" s="640" t="e">
        <f t="shared" ref="M25:M30" si="8">L25/$L$31</f>
        <v>#DIV/0!</v>
      </c>
      <c r="N25" s="646" t="e">
        <f t="shared" ref="N25:N30" si="9">$N$8*M25</f>
        <v>#DIV/0!</v>
      </c>
      <c r="O25" s="657" t="e">
        <f t="shared" ref="O25:O30" si="10">N25/K25</f>
        <v>#DIV/0!</v>
      </c>
      <c r="Q25" s="631"/>
      <c r="R25" s="632"/>
      <c r="T25" s="605"/>
    </row>
    <row r="26" spans="1:20" ht="30" customHeight="1">
      <c r="C26" s="609">
        <v>0</v>
      </c>
      <c r="D26" s="609">
        <v>0</v>
      </c>
      <c r="E26" s="619"/>
      <c r="F26" s="646"/>
      <c r="G26" s="629" t="e">
        <f t="shared" si="6"/>
        <v>#DIV/0!</v>
      </c>
      <c r="H26" s="646" t="e">
        <f t="shared" si="0"/>
        <v>#DIV/0!</v>
      </c>
      <c r="I26" s="630"/>
      <c r="J26" s="647">
        <f t="shared" si="1"/>
        <v>0</v>
      </c>
      <c r="K26" s="629">
        <f t="shared" si="7"/>
        <v>0</v>
      </c>
      <c r="L26" s="647">
        <f t="shared" si="2"/>
        <v>0</v>
      </c>
      <c r="M26" s="640" t="e">
        <f t="shared" si="8"/>
        <v>#DIV/0!</v>
      </c>
      <c r="N26" s="646" t="e">
        <f t="shared" si="9"/>
        <v>#DIV/0!</v>
      </c>
      <c r="O26" s="657" t="e">
        <f t="shared" si="10"/>
        <v>#DIV/0!</v>
      </c>
      <c r="Q26" s="631"/>
      <c r="R26" s="632"/>
      <c r="T26" s="605"/>
    </row>
    <row r="27" spans="1:20" ht="30" customHeight="1">
      <c r="C27" s="609">
        <v>0</v>
      </c>
      <c r="D27" s="609">
        <v>0</v>
      </c>
      <c r="E27" s="619"/>
      <c r="F27" s="646"/>
      <c r="G27" s="629" t="e">
        <f t="shared" si="6"/>
        <v>#DIV/0!</v>
      </c>
      <c r="H27" s="646" t="e">
        <f t="shared" si="0"/>
        <v>#DIV/0!</v>
      </c>
      <c r="I27" s="630"/>
      <c r="J27" s="647">
        <f t="shared" si="1"/>
        <v>0</v>
      </c>
      <c r="K27" s="629">
        <f t="shared" si="7"/>
        <v>0</v>
      </c>
      <c r="L27" s="647">
        <f t="shared" si="2"/>
        <v>0</v>
      </c>
      <c r="M27" s="640" t="e">
        <f t="shared" si="8"/>
        <v>#DIV/0!</v>
      </c>
      <c r="N27" s="646" t="e">
        <f t="shared" si="9"/>
        <v>#DIV/0!</v>
      </c>
      <c r="O27" s="657" t="e">
        <f t="shared" si="10"/>
        <v>#DIV/0!</v>
      </c>
      <c r="Q27" s="631"/>
      <c r="R27" s="632"/>
      <c r="T27" s="605"/>
    </row>
    <row r="28" spans="1:20" ht="30" customHeight="1">
      <c r="C28" s="609">
        <v>0</v>
      </c>
      <c r="D28" s="609">
        <v>0</v>
      </c>
      <c r="E28" s="619"/>
      <c r="F28" s="646"/>
      <c r="G28" s="629" t="e">
        <f t="shared" si="6"/>
        <v>#DIV/0!</v>
      </c>
      <c r="H28" s="646" t="e">
        <f t="shared" si="0"/>
        <v>#DIV/0!</v>
      </c>
      <c r="I28" s="630"/>
      <c r="J28" s="647">
        <f t="shared" si="1"/>
        <v>0</v>
      </c>
      <c r="K28" s="629">
        <f t="shared" si="7"/>
        <v>0</v>
      </c>
      <c r="L28" s="647">
        <f t="shared" si="2"/>
        <v>0</v>
      </c>
      <c r="M28" s="640" t="e">
        <f t="shared" si="8"/>
        <v>#DIV/0!</v>
      </c>
      <c r="N28" s="646" t="e">
        <f t="shared" si="9"/>
        <v>#DIV/0!</v>
      </c>
      <c r="O28" s="657" t="e">
        <f t="shared" si="10"/>
        <v>#DIV/0!</v>
      </c>
      <c r="Q28" s="631"/>
      <c r="R28" s="632"/>
      <c r="T28" s="605"/>
    </row>
    <row r="29" spans="1:20" ht="30" customHeight="1">
      <c r="C29" s="609">
        <v>0</v>
      </c>
      <c r="D29" s="609">
        <v>0</v>
      </c>
      <c r="E29" s="619"/>
      <c r="F29" s="646"/>
      <c r="G29" s="629" t="e">
        <f t="shared" si="6"/>
        <v>#DIV/0!</v>
      </c>
      <c r="H29" s="646" t="e">
        <f t="shared" si="0"/>
        <v>#DIV/0!</v>
      </c>
      <c r="I29" s="630"/>
      <c r="J29" s="647">
        <f t="shared" si="1"/>
        <v>0</v>
      </c>
      <c r="K29" s="629">
        <f t="shared" si="7"/>
        <v>0</v>
      </c>
      <c r="L29" s="647">
        <f t="shared" si="2"/>
        <v>0</v>
      </c>
      <c r="M29" s="640" t="e">
        <f t="shared" si="8"/>
        <v>#DIV/0!</v>
      </c>
      <c r="N29" s="646" t="e">
        <f t="shared" si="9"/>
        <v>#DIV/0!</v>
      </c>
      <c r="O29" s="657" t="e">
        <f t="shared" si="10"/>
        <v>#DIV/0!</v>
      </c>
      <c r="Q29" s="631"/>
      <c r="R29" s="632"/>
      <c r="T29" s="605"/>
    </row>
    <row r="30" spans="1:20" ht="30" customHeight="1">
      <c r="A30" s="644"/>
      <c r="B30" s="638"/>
      <c r="C30" s="609">
        <v>0</v>
      </c>
      <c r="D30" s="609">
        <v>0</v>
      </c>
      <c r="E30" s="619"/>
      <c r="F30" s="646"/>
      <c r="G30" s="629" t="e">
        <f t="shared" si="6"/>
        <v>#DIV/0!</v>
      </c>
      <c r="H30" s="646" t="e">
        <f t="shared" si="0"/>
        <v>#DIV/0!</v>
      </c>
      <c r="I30" s="630"/>
      <c r="J30" s="647">
        <f t="shared" si="1"/>
        <v>0</v>
      </c>
      <c r="K30" s="629">
        <f t="shared" si="7"/>
        <v>0</v>
      </c>
      <c r="L30" s="647">
        <f t="shared" si="2"/>
        <v>0</v>
      </c>
      <c r="M30" s="653" t="e">
        <f t="shared" si="8"/>
        <v>#DIV/0!</v>
      </c>
      <c r="N30" s="646" t="e">
        <f t="shared" si="9"/>
        <v>#DIV/0!</v>
      </c>
      <c r="O30" s="657" t="e">
        <f t="shared" si="10"/>
        <v>#DIV/0!</v>
      </c>
      <c r="Q30" s="631"/>
      <c r="R30" s="632"/>
      <c r="T30" s="605"/>
    </row>
    <row r="31" spans="1:20" ht="24" customHeight="1">
      <c r="A31" s="803" t="s">
        <v>715</v>
      </c>
      <c r="B31" s="803"/>
      <c r="C31" s="701">
        <f>SUM(C10:C30)</f>
        <v>0</v>
      </c>
      <c r="D31" s="701">
        <f>SUM(D10:D30)</f>
        <v>0</v>
      </c>
      <c r="E31" s="700"/>
      <c r="F31" s="650">
        <f>SUM(F10:F30)</f>
        <v>0</v>
      </c>
      <c r="G31" s="649"/>
      <c r="H31" s="650" t="e">
        <f>SUM(H10:H30)</f>
        <v>#DIV/0!</v>
      </c>
      <c r="I31" s="650"/>
      <c r="J31" s="650">
        <f>SUM(J10:J30)</f>
        <v>0</v>
      </c>
      <c r="K31" s="651"/>
      <c r="L31" s="650">
        <f>SUM(L10:L30)</f>
        <v>0</v>
      </c>
      <c r="M31" s="652" t="e">
        <f>SUM(M10:M30)</f>
        <v>#DIV/0!</v>
      </c>
      <c r="N31" s="650" t="e">
        <f>SUM(N10:N30)</f>
        <v>#DIV/0!</v>
      </c>
      <c r="O31" s="658" t="e">
        <f>SUM(O10:O30)</f>
        <v>#DIV/0!</v>
      </c>
      <c r="Q31" s="639"/>
      <c r="R31" s="632"/>
    </row>
    <row r="32" spans="1:20" ht="15" customHeight="1">
      <c r="A32" s="637"/>
      <c r="B32" s="623"/>
      <c r="C32" s="611"/>
      <c r="D32" s="617"/>
      <c r="E32" s="624"/>
      <c r="F32" s="628"/>
      <c r="G32" s="613"/>
      <c r="H32" s="628"/>
      <c r="I32" s="628"/>
      <c r="J32" s="628"/>
      <c r="K32" s="627"/>
      <c r="L32" s="628"/>
      <c r="M32" s="643"/>
      <c r="N32" s="628"/>
      <c r="Q32" s="639"/>
      <c r="R32" s="632"/>
    </row>
    <row r="33" spans="1:15" ht="30" customHeight="1">
      <c r="A33" s="637"/>
      <c r="B33" s="623"/>
      <c r="C33" s="611"/>
      <c r="D33" s="617"/>
      <c r="E33" s="624"/>
      <c r="F33" s="612"/>
      <c r="G33" s="613"/>
      <c r="H33" s="625"/>
      <c r="I33" s="625"/>
      <c r="J33" s="626"/>
      <c r="K33" s="546"/>
      <c r="L33" s="645"/>
      <c r="M33" s="645"/>
      <c r="N33" s="642"/>
    </row>
    <row r="34" spans="1:15" ht="37.5" customHeight="1">
      <c r="A34" s="805" t="s">
        <v>790</v>
      </c>
      <c r="B34" s="805"/>
      <c r="C34" s="805"/>
      <c r="D34" s="805"/>
      <c r="E34" s="805"/>
      <c r="F34" s="805"/>
      <c r="G34" s="805"/>
      <c r="H34" s="805"/>
      <c r="I34" s="805"/>
      <c r="J34" s="805"/>
      <c r="K34" s="805"/>
      <c r="L34" s="805"/>
      <c r="M34" s="805"/>
      <c r="N34" s="805"/>
    </row>
    <row r="35" spans="1:15" ht="15" customHeight="1">
      <c r="J35" s="635"/>
      <c r="K35" s="636"/>
      <c r="M35" s="806" t="s">
        <v>753</v>
      </c>
      <c r="N35" s="806"/>
      <c r="O35" s="806"/>
    </row>
    <row r="36" spans="1:15" ht="15.75">
      <c r="B36" s="635"/>
      <c r="J36" s="635"/>
      <c r="K36" s="636"/>
      <c r="L36" s="606"/>
      <c r="M36" s="806"/>
      <c r="N36" s="806"/>
      <c r="O36" s="806"/>
    </row>
    <row r="37" spans="1:15" ht="45" customHeight="1">
      <c r="B37" s="635"/>
      <c r="J37" s="635"/>
      <c r="K37" s="636"/>
      <c r="L37" s="606"/>
      <c r="M37" s="655" t="s">
        <v>791</v>
      </c>
      <c r="N37" s="656" t="e">
        <f>'Tax Credit Gap Analysis'!C92-'LIHTC Building Schedule'!N8</f>
        <v>#DIV/0!</v>
      </c>
    </row>
    <row r="38" spans="1:15" ht="60" customHeight="1">
      <c r="A38" s="175" t="s">
        <v>41</v>
      </c>
      <c r="B38" s="175" t="s">
        <v>714</v>
      </c>
      <c r="C38" s="175" t="s">
        <v>709</v>
      </c>
      <c r="D38" s="175" t="s">
        <v>439</v>
      </c>
      <c r="E38" s="618" t="s">
        <v>443</v>
      </c>
      <c r="F38" s="648" t="s">
        <v>65</v>
      </c>
      <c r="G38" s="175" t="s">
        <v>711</v>
      </c>
      <c r="H38" s="176" t="s">
        <v>42</v>
      </c>
      <c r="I38" s="176" t="s">
        <v>710</v>
      </c>
      <c r="J38" s="177" t="s">
        <v>513</v>
      </c>
      <c r="K38" s="175" t="s">
        <v>712</v>
      </c>
      <c r="L38" s="175" t="s">
        <v>754</v>
      </c>
      <c r="M38" s="175" t="s">
        <v>713</v>
      </c>
      <c r="N38" s="175" t="s">
        <v>716</v>
      </c>
      <c r="O38" s="175" t="s">
        <v>756</v>
      </c>
    </row>
    <row r="39" spans="1:15" ht="30" customHeight="1">
      <c r="C39" s="609">
        <v>0</v>
      </c>
      <c r="D39" s="609">
        <v>0</v>
      </c>
      <c r="E39" s="619"/>
      <c r="F39" s="646"/>
      <c r="G39" s="629" t="e">
        <f>'Recapitulation Sheet'!I91</f>
        <v>#DIV/0!</v>
      </c>
      <c r="H39" s="646" t="e">
        <f>F39*G39</f>
        <v>#DIV/0!</v>
      </c>
      <c r="I39" s="629" t="s">
        <v>792</v>
      </c>
      <c r="J39" s="646" t="e">
        <f>H39</f>
        <v>#DIV/0!</v>
      </c>
      <c r="K39" s="629">
        <f>'Recapitulation Sheet'!I93</f>
        <v>0</v>
      </c>
      <c r="L39" s="646" t="e">
        <f>J39*K39</f>
        <v>#DIV/0!</v>
      </c>
      <c r="M39" s="636" t="e">
        <f>L39/$L$60</f>
        <v>#DIV/0!</v>
      </c>
      <c r="N39" s="646" t="e">
        <f>$N$37*M39</f>
        <v>#DIV/0!</v>
      </c>
      <c r="O39" s="657" t="e">
        <f>N39/K39</f>
        <v>#DIV/0!</v>
      </c>
    </row>
    <row r="40" spans="1:15" ht="30" customHeight="1">
      <c r="C40" s="609">
        <v>0</v>
      </c>
      <c r="D40" s="609">
        <v>0</v>
      </c>
      <c r="E40" s="619"/>
      <c r="F40" s="646"/>
      <c r="G40" s="629" t="e">
        <f>$G$39</f>
        <v>#DIV/0!</v>
      </c>
      <c r="H40" s="646" t="e">
        <f t="shared" ref="H40:H59" si="11">F40*G40</f>
        <v>#DIV/0!</v>
      </c>
      <c r="I40" s="629" t="s">
        <v>792</v>
      </c>
      <c r="J40" s="646" t="e">
        <f t="shared" ref="J40:J59" si="12">H40</f>
        <v>#DIV/0!</v>
      </c>
      <c r="K40" s="629">
        <f>$K$39</f>
        <v>0</v>
      </c>
      <c r="L40" s="646" t="e">
        <f t="shared" ref="L40:L59" si="13">J40*K40</f>
        <v>#DIV/0!</v>
      </c>
      <c r="M40" s="636" t="e">
        <f t="shared" ref="M40:M54" si="14">L40/$L$60</f>
        <v>#DIV/0!</v>
      </c>
      <c r="N40" s="646" t="e">
        <f t="shared" ref="N40:N54" si="15">$N$37*M40</f>
        <v>#DIV/0!</v>
      </c>
      <c r="O40" s="657" t="e">
        <f t="shared" ref="O40:O54" si="16">N40/K40</f>
        <v>#DIV/0!</v>
      </c>
    </row>
    <row r="41" spans="1:15" ht="30" customHeight="1">
      <c r="C41" s="609">
        <v>0</v>
      </c>
      <c r="D41" s="609">
        <v>0</v>
      </c>
      <c r="E41" s="619"/>
      <c r="F41" s="646"/>
      <c r="G41" s="629" t="e">
        <f t="shared" ref="G41:G59" si="17">$G$39</f>
        <v>#DIV/0!</v>
      </c>
      <c r="H41" s="646" t="e">
        <f t="shared" si="11"/>
        <v>#DIV/0!</v>
      </c>
      <c r="I41" s="629" t="s">
        <v>792</v>
      </c>
      <c r="J41" s="646" t="e">
        <f t="shared" si="12"/>
        <v>#DIV/0!</v>
      </c>
      <c r="K41" s="629">
        <f t="shared" ref="K41:K59" si="18">$K$39</f>
        <v>0</v>
      </c>
      <c r="L41" s="646" t="e">
        <f t="shared" si="13"/>
        <v>#DIV/0!</v>
      </c>
      <c r="M41" s="636" t="e">
        <f t="shared" si="14"/>
        <v>#DIV/0!</v>
      </c>
      <c r="N41" s="646" t="e">
        <f t="shared" si="15"/>
        <v>#DIV/0!</v>
      </c>
      <c r="O41" s="657" t="e">
        <f t="shared" si="16"/>
        <v>#DIV/0!</v>
      </c>
    </row>
    <row r="42" spans="1:15" ht="30" customHeight="1">
      <c r="C42" s="609">
        <v>0</v>
      </c>
      <c r="D42" s="609">
        <v>0</v>
      </c>
      <c r="E42" s="619"/>
      <c r="F42" s="646"/>
      <c r="G42" s="629" t="e">
        <f t="shared" si="17"/>
        <v>#DIV/0!</v>
      </c>
      <c r="H42" s="646" t="e">
        <f t="shared" si="11"/>
        <v>#DIV/0!</v>
      </c>
      <c r="I42" s="629" t="s">
        <v>792</v>
      </c>
      <c r="J42" s="646" t="e">
        <f t="shared" si="12"/>
        <v>#DIV/0!</v>
      </c>
      <c r="K42" s="629">
        <f t="shared" si="18"/>
        <v>0</v>
      </c>
      <c r="L42" s="646" t="e">
        <f t="shared" si="13"/>
        <v>#DIV/0!</v>
      </c>
      <c r="M42" s="636" t="e">
        <f t="shared" si="14"/>
        <v>#DIV/0!</v>
      </c>
      <c r="N42" s="646" t="e">
        <f t="shared" si="15"/>
        <v>#DIV/0!</v>
      </c>
      <c r="O42" s="657" t="e">
        <f t="shared" si="16"/>
        <v>#DIV/0!</v>
      </c>
    </row>
    <row r="43" spans="1:15" ht="30" customHeight="1">
      <c r="C43" s="609">
        <v>0</v>
      </c>
      <c r="D43" s="609">
        <v>0</v>
      </c>
      <c r="E43" s="619"/>
      <c r="F43" s="646"/>
      <c r="G43" s="629" t="e">
        <f t="shared" si="17"/>
        <v>#DIV/0!</v>
      </c>
      <c r="H43" s="646" t="e">
        <f t="shared" si="11"/>
        <v>#DIV/0!</v>
      </c>
      <c r="I43" s="629" t="s">
        <v>792</v>
      </c>
      <c r="J43" s="646" t="e">
        <f t="shared" si="12"/>
        <v>#DIV/0!</v>
      </c>
      <c r="K43" s="629">
        <f t="shared" si="18"/>
        <v>0</v>
      </c>
      <c r="L43" s="646" t="e">
        <f t="shared" si="13"/>
        <v>#DIV/0!</v>
      </c>
      <c r="M43" s="636" t="e">
        <f t="shared" si="14"/>
        <v>#DIV/0!</v>
      </c>
      <c r="N43" s="646" t="e">
        <f t="shared" si="15"/>
        <v>#DIV/0!</v>
      </c>
      <c r="O43" s="657" t="e">
        <f t="shared" si="16"/>
        <v>#DIV/0!</v>
      </c>
    </row>
    <row r="44" spans="1:15" ht="30" customHeight="1">
      <c r="C44" s="609">
        <v>0</v>
      </c>
      <c r="D44" s="609">
        <v>0</v>
      </c>
      <c r="E44" s="619"/>
      <c r="F44" s="646"/>
      <c r="G44" s="629" t="e">
        <f t="shared" si="17"/>
        <v>#DIV/0!</v>
      </c>
      <c r="H44" s="646" t="e">
        <f t="shared" si="11"/>
        <v>#DIV/0!</v>
      </c>
      <c r="I44" s="629" t="s">
        <v>792</v>
      </c>
      <c r="J44" s="646" t="e">
        <f t="shared" si="12"/>
        <v>#DIV/0!</v>
      </c>
      <c r="K44" s="629">
        <f t="shared" si="18"/>
        <v>0</v>
      </c>
      <c r="L44" s="646" t="e">
        <f t="shared" si="13"/>
        <v>#DIV/0!</v>
      </c>
      <c r="M44" s="636" t="e">
        <f t="shared" si="14"/>
        <v>#DIV/0!</v>
      </c>
      <c r="N44" s="646" t="e">
        <f t="shared" si="15"/>
        <v>#DIV/0!</v>
      </c>
      <c r="O44" s="657" t="e">
        <f t="shared" si="16"/>
        <v>#DIV/0!</v>
      </c>
    </row>
    <row r="45" spans="1:15" ht="30" customHeight="1">
      <c r="C45" s="609">
        <v>0</v>
      </c>
      <c r="D45" s="609">
        <v>0</v>
      </c>
      <c r="E45" s="619"/>
      <c r="F45" s="646"/>
      <c r="G45" s="629" t="e">
        <f t="shared" si="17"/>
        <v>#DIV/0!</v>
      </c>
      <c r="H45" s="646" t="e">
        <f t="shared" si="11"/>
        <v>#DIV/0!</v>
      </c>
      <c r="I45" s="629" t="s">
        <v>792</v>
      </c>
      <c r="J45" s="646" t="e">
        <f t="shared" si="12"/>
        <v>#DIV/0!</v>
      </c>
      <c r="K45" s="629">
        <f t="shared" si="18"/>
        <v>0</v>
      </c>
      <c r="L45" s="646" t="e">
        <f t="shared" si="13"/>
        <v>#DIV/0!</v>
      </c>
      <c r="M45" s="636" t="e">
        <f t="shared" si="14"/>
        <v>#DIV/0!</v>
      </c>
      <c r="N45" s="646" t="e">
        <f t="shared" si="15"/>
        <v>#DIV/0!</v>
      </c>
      <c r="O45" s="657" t="e">
        <f t="shared" si="16"/>
        <v>#DIV/0!</v>
      </c>
    </row>
    <row r="46" spans="1:15" ht="30" customHeight="1">
      <c r="C46" s="609">
        <v>0</v>
      </c>
      <c r="D46" s="609">
        <v>0</v>
      </c>
      <c r="E46" s="619"/>
      <c r="F46" s="646"/>
      <c r="G46" s="629" t="e">
        <f t="shared" si="17"/>
        <v>#DIV/0!</v>
      </c>
      <c r="H46" s="646" t="e">
        <f t="shared" si="11"/>
        <v>#DIV/0!</v>
      </c>
      <c r="I46" s="629" t="s">
        <v>792</v>
      </c>
      <c r="J46" s="646" t="e">
        <f t="shared" si="12"/>
        <v>#DIV/0!</v>
      </c>
      <c r="K46" s="629">
        <f t="shared" si="18"/>
        <v>0</v>
      </c>
      <c r="L46" s="646" t="e">
        <f t="shared" si="13"/>
        <v>#DIV/0!</v>
      </c>
      <c r="M46" s="636" t="e">
        <f t="shared" si="14"/>
        <v>#DIV/0!</v>
      </c>
      <c r="N46" s="646" t="e">
        <f t="shared" si="15"/>
        <v>#DIV/0!</v>
      </c>
      <c r="O46" s="657" t="e">
        <f t="shared" si="16"/>
        <v>#DIV/0!</v>
      </c>
    </row>
    <row r="47" spans="1:15" ht="30" customHeight="1">
      <c r="C47" s="609">
        <v>0</v>
      </c>
      <c r="D47" s="609">
        <v>0</v>
      </c>
      <c r="E47" s="619"/>
      <c r="F47" s="646"/>
      <c r="G47" s="629" t="e">
        <f t="shared" si="17"/>
        <v>#DIV/0!</v>
      </c>
      <c r="H47" s="646" t="e">
        <f t="shared" si="11"/>
        <v>#DIV/0!</v>
      </c>
      <c r="I47" s="629" t="s">
        <v>792</v>
      </c>
      <c r="J47" s="646" t="e">
        <f t="shared" si="12"/>
        <v>#DIV/0!</v>
      </c>
      <c r="K47" s="629">
        <f t="shared" si="18"/>
        <v>0</v>
      </c>
      <c r="L47" s="646" t="e">
        <f t="shared" si="13"/>
        <v>#DIV/0!</v>
      </c>
      <c r="M47" s="636" t="e">
        <f t="shared" si="14"/>
        <v>#DIV/0!</v>
      </c>
      <c r="N47" s="646" t="e">
        <f t="shared" si="15"/>
        <v>#DIV/0!</v>
      </c>
      <c r="O47" s="657" t="e">
        <f t="shared" si="16"/>
        <v>#DIV/0!</v>
      </c>
    </row>
    <row r="48" spans="1:15" ht="30" customHeight="1">
      <c r="C48" s="609">
        <v>0</v>
      </c>
      <c r="D48" s="609">
        <v>0</v>
      </c>
      <c r="E48" s="619"/>
      <c r="F48" s="646"/>
      <c r="G48" s="629" t="e">
        <f t="shared" si="17"/>
        <v>#DIV/0!</v>
      </c>
      <c r="H48" s="646" t="e">
        <f t="shared" si="11"/>
        <v>#DIV/0!</v>
      </c>
      <c r="I48" s="629" t="s">
        <v>792</v>
      </c>
      <c r="J48" s="646" t="e">
        <f t="shared" si="12"/>
        <v>#DIV/0!</v>
      </c>
      <c r="K48" s="629">
        <f t="shared" si="18"/>
        <v>0</v>
      </c>
      <c r="L48" s="646" t="e">
        <f t="shared" si="13"/>
        <v>#DIV/0!</v>
      </c>
      <c r="M48" s="636" t="e">
        <f t="shared" si="14"/>
        <v>#DIV/0!</v>
      </c>
      <c r="N48" s="646" t="e">
        <f t="shared" si="15"/>
        <v>#DIV/0!</v>
      </c>
      <c r="O48" s="657" t="e">
        <f t="shared" si="16"/>
        <v>#DIV/0!</v>
      </c>
    </row>
    <row r="49" spans="1:15" ht="30" customHeight="1">
      <c r="C49" s="609">
        <v>0</v>
      </c>
      <c r="D49" s="609">
        <v>0</v>
      </c>
      <c r="E49" s="619"/>
      <c r="F49" s="646"/>
      <c r="G49" s="629" t="e">
        <f t="shared" si="17"/>
        <v>#DIV/0!</v>
      </c>
      <c r="H49" s="646" t="e">
        <f t="shared" si="11"/>
        <v>#DIV/0!</v>
      </c>
      <c r="I49" s="629" t="s">
        <v>792</v>
      </c>
      <c r="J49" s="646" t="e">
        <f t="shared" si="12"/>
        <v>#DIV/0!</v>
      </c>
      <c r="K49" s="629">
        <f t="shared" si="18"/>
        <v>0</v>
      </c>
      <c r="L49" s="646" t="e">
        <f t="shared" si="13"/>
        <v>#DIV/0!</v>
      </c>
      <c r="M49" s="636" t="e">
        <f t="shared" si="14"/>
        <v>#DIV/0!</v>
      </c>
      <c r="N49" s="646" t="e">
        <f t="shared" si="15"/>
        <v>#DIV/0!</v>
      </c>
      <c r="O49" s="657" t="e">
        <f t="shared" si="16"/>
        <v>#DIV/0!</v>
      </c>
    </row>
    <row r="50" spans="1:15" ht="30" customHeight="1">
      <c r="C50" s="609">
        <v>0</v>
      </c>
      <c r="D50" s="609">
        <v>0</v>
      </c>
      <c r="E50" s="619"/>
      <c r="F50" s="646"/>
      <c r="G50" s="629" t="e">
        <f t="shared" si="17"/>
        <v>#DIV/0!</v>
      </c>
      <c r="H50" s="646" t="e">
        <f t="shared" si="11"/>
        <v>#DIV/0!</v>
      </c>
      <c r="I50" s="629" t="s">
        <v>792</v>
      </c>
      <c r="J50" s="646" t="e">
        <f t="shared" si="12"/>
        <v>#DIV/0!</v>
      </c>
      <c r="K50" s="629">
        <f t="shared" si="18"/>
        <v>0</v>
      </c>
      <c r="L50" s="646" t="e">
        <f t="shared" si="13"/>
        <v>#DIV/0!</v>
      </c>
      <c r="M50" s="636" t="e">
        <f t="shared" si="14"/>
        <v>#DIV/0!</v>
      </c>
      <c r="N50" s="646" t="e">
        <f t="shared" si="15"/>
        <v>#DIV/0!</v>
      </c>
      <c r="O50" s="657" t="e">
        <f t="shared" si="16"/>
        <v>#DIV/0!</v>
      </c>
    </row>
    <row r="51" spans="1:15" ht="30" customHeight="1">
      <c r="C51" s="609">
        <v>0</v>
      </c>
      <c r="D51" s="609">
        <v>0</v>
      </c>
      <c r="E51" s="619"/>
      <c r="F51" s="646"/>
      <c r="G51" s="629" t="e">
        <f t="shared" si="17"/>
        <v>#DIV/0!</v>
      </c>
      <c r="H51" s="646" t="e">
        <f t="shared" si="11"/>
        <v>#DIV/0!</v>
      </c>
      <c r="I51" s="629" t="s">
        <v>792</v>
      </c>
      <c r="J51" s="646" t="e">
        <f t="shared" si="12"/>
        <v>#DIV/0!</v>
      </c>
      <c r="K51" s="629">
        <f t="shared" si="18"/>
        <v>0</v>
      </c>
      <c r="L51" s="646" t="e">
        <f t="shared" si="13"/>
        <v>#DIV/0!</v>
      </c>
      <c r="M51" s="636" t="e">
        <f t="shared" si="14"/>
        <v>#DIV/0!</v>
      </c>
      <c r="N51" s="646" t="e">
        <f t="shared" si="15"/>
        <v>#DIV/0!</v>
      </c>
      <c r="O51" s="657" t="e">
        <f t="shared" si="16"/>
        <v>#DIV/0!</v>
      </c>
    </row>
    <row r="52" spans="1:15" ht="30" customHeight="1">
      <c r="C52" s="609">
        <v>0</v>
      </c>
      <c r="D52" s="609">
        <v>0</v>
      </c>
      <c r="E52" s="619"/>
      <c r="F52" s="646"/>
      <c r="G52" s="629" t="e">
        <f t="shared" si="17"/>
        <v>#DIV/0!</v>
      </c>
      <c r="H52" s="646" t="e">
        <f t="shared" si="11"/>
        <v>#DIV/0!</v>
      </c>
      <c r="I52" s="629" t="s">
        <v>792</v>
      </c>
      <c r="J52" s="646" t="e">
        <f t="shared" si="12"/>
        <v>#DIV/0!</v>
      </c>
      <c r="K52" s="629">
        <f t="shared" si="18"/>
        <v>0</v>
      </c>
      <c r="L52" s="646" t="e">
        <f t="shared" si="13"/>
        <v>#DIV/0!</v>
      </c>
      <c r="M52" s="636" t="e">
        <f t="shared" si="14"/>
        <v>#DIV/0!</v>
      </c>
      <c r="N52" s="646" t="e">
        <f t="shared" si="15"/>
        <v>#DIV/0!</v>
      </c>
      <c r="O52" s="657" t="e">
        <f t="shared" si="16"/>
        <v>#DIV/0!</v>
      </c>
    </row>
    <row r="53" spans="1:15" ht="30" customHeight="1">
      <c r="C53" s="609">
        <v>0</v>
      </c>
      <c r="D53" s="609">
        <v>0</v>
      </c>
      <c r="E53" s="619"/>
      <c r="F53" s="646"/>
      <c r="G53" s="629" t="e">
        <f t="shared" si="17"/>
        <v>#DIV/0!</v>
      </c>
      <c r="H53" s="646" t="e">
        <f t="shared" si="11"/>
        <v>#DIV/0!</v>
      </c>
      <c r="I53" s="629" t="s">
        <v>792</v>
      </c>
      <c r="J53" s="646" t="e">
        <f t="shared" si="12"/>
        <v>#DIV/0!</v>
      </c>
      <c r="K53" s="629">
        <f t="shared" si="18"/>
        <v>0</v>
      </c>
      <c r="L53" s="646" t="e">
        <f t="shared" si="13"/>
        <v>#DIV/0!</v>
      </c>
      <c r="M53" s="636" t="e">
        <f t="shared" si="14"/>
        <v>#DIV/0!</v>
      </c>
      <c r="N53" s="646" t="e">
        <f t="shared" si="15"/>
        <v>#DIV/0!</v>
      </c>
      <c r="O53" s="657" t="e">
        <f t="shared" si="16"/>
        <v>#DIV/0!</v>
      </c>
    </row>
    <row r="54" spans="1:15" ht="30" customHeight="1">
      <c r="C54" s="609">
        <v>0</v>
      </c>
      <c r="D54" s="609">
        <v>0</v>
      </c>
      <c r="E54" s="619"/>
      <c r="F54" s="646"/>
      <c r="G54" s="629" t="e">
        <f t="shared" si="17"/>
        <v>#DIV/0!</v>
      </c>
      <c r="H54" s="646" t="e">
        <f t="shared" si="11"/>
        <v>#DIV/0!</v>
      </c>
      <c r="I54" s="629" t="s">
        <v>792</v>
      </c>
      <c r="J54" s="646" t="e">
        <f t="shared" si="12"/>
        <v>#DIV/0!</v>
      </c>
      <c r="K54" s="629">
        <f t="shared" si="18"/>
        <v>0</v>
      </c>
      <c r="L54" s="646" t="e">
        <f t="shared" si="13"/>
        <v>#DIV/0!</v>
      </c>
      <c r="M54" s="636" t="e">
        <f t="shared" si="14"/>
        <v>#DIV/0!</v>
      </c>
      <c r="N54" s="646" t="e">
        <f t="shared" si="15"/>
        <v>#DIV/0!</v>
      </c>
      <c r="O54" s="657" t="e">
        <f t="shared" si="16"/>
        <v>#DIV/0!</v>
      </c>
    </row>
    <row r="55" spans="1:15" ht="30" customHeight="1">
      <c r="C55" s="609">
        <v>0</v>
      </c>
      <c r="D55" s="609">
        <v>0</v>
      </c>
      <c r="E55" s="619"/>
      <c r="F55" s="646"/>
      <c r="G55" s="629" t="e">
        <f t="shared" si="17"/>
        <v>#DIV/0!</v>
      </c>
      <c r="H55" s="646" t="e">
        <f t="shared" si="11"/>
        <v>#DIV/0!</v>
      </c>
      <c r="I55" s="629" t="s">
        <v>792</v>
      </c>
      <c r="J55" s="646" t="e">
        <f t="shared" si="12"/>
        <v>#DIV/0!</v>
      </c>
      <c r="K55" s="629">
        <f t="shared" si="18"/>
        <v>0</v>
      </c>
      <c r="L55" s="646" t="e">
        <f t="shared" si="13"/>
        <v>#DIV/0!</v>
      </c>
      <c r="M55" s="636" t="e">
        <f>L55/$L$60</f>
        <v>#DIV/0!</v>
      </c>
      <c r="N55" s="610" t="e">
        <f t="shared" ref="N55:N59" si="19">$N$37*M55</f>
        <v>#DIV/0!</v>
      </c>
      <c r="O55" s="657" t="e">
        <f t="shared" ref="O55:O59" si="20">N55/K55</f>
        <v>#DIV/0!</v>
      </c>
    </row>
    <row r="56" spans="1:15" ht="30" customHeight="1">
      <c r="C56" s="609">
        <v>0</v>
      </c>
      <c r="D56" s="609">
        <v>0</v>
      </c>
      <c r="E56" s="619"/>
      <c r="F56" s="646"/>
      <c r="G56" s="629" t="e">
        <f t="shared" si="17"/>
        <v>#DIV/0!</v>
      </c>
      <c r="H56" s="646" t="e">
        <f t="shared" si="11"/>
        <v>#DIV/0!</v>
      </c>
      <c r="I56" s="629" t="s">
        <v>792</v>
      </c>
      <c r="J56" s="646" t="e">
        <f t="shared" si="12"/>
        <v>#DIV/0!</v>
      </c>
      <c r="K56" s="629">
        <f t="shared" si="18"/>
        <v>0</v>
      </c>
      <c r="L56" s="646" t="e">
        <f t="shared" si="13"/>
        <v>#DIV/0!</v>
      </c>
      <c r="M56" s="636" t="e">
        <f>L56/$L$60</f>
        <v>#DIV/0!</v>
      </c>
      <c r="N56" s="610" t="e">
        <f t="shared" si="19"/>
        <v>#DIV/0!</v>
      </c>
      <c r="O56" s="657" t="e">
        <f t="shared" si="20"/>
        <v>#DIV/0!</v>
      </c>
    </row>
    <row r="57" spans="1:15" ht="30" customHeight="1">
      <c r="C57" s="609">
        <v>0</v>
      </c>
      <c r="D57" s="609">
        <v>0</v>
      </c>
      <c r="E57" s="619"/>
      <c r="F57" s="646"/>
      <c r="G57" s="629" t="e">
        <f t="shared" si="17"/>
        <v>#DIV/0!</v>
      </c>
      <c r="H57" s="646" t="e">
        <f t="shared" si="11"/>
        <v>#DIV/0!</v>
      </c>
      <c r="I57" s="629" t="s">
        <v>792</v>
      </c>
      <c r="J57" s="646" t="e">
        <f t="shared" si="12"/>
        <v>#DIV/0!</v>
      </c>
      <c r="K57" s="629">
        <f t="shared" si="18"/>
        <v>0</v>
      </c>
      <c r="L57" s="646" t="e">
        <f t="shared" si="13"/>
        <v>#DIV/0!</v>
      </c>
      <c r="M57" s="636" t="e">
        <f>L57/$L$60</f>
        <v>#DIV/0!</v>
      </c>
      <c r="N57" s="610" t="e">
        <f t="shared" si="19"/>
        <v>#DIV/0!</v>
      </c>
      <c r="O57" s="657" t="e">
        <f t="shared" si="20"/>
        <v>#DIV/0!</v>
      </c>
    </row>
    <row r="58" spans="1:15" ht="30" customHeight="1">
      <c r="C58" s="609">
        <v>0</v>
      </c>
      <c r="D58" s="609">
        <v>0</v>
      </c>
      <c r="E58" s="619"/>
      <c r="F58" s="646"/>
      <c r="G58" s="629" t="e">
        <f t="shared" si="17"/>
        <v>#DIV/0!</v>
      </c>
      <c r="H58" s="646" t="e">
        <f t="shared" si="11"/>
        <v>#DIV/0!</v>
      </c>
      <c r="I58" s="629" t="s">
        <v>792</v>
      </c>
      <c r="J58" s="646" t="e">
        <f t="shared" si="12"/>
        <v>#DIV/0!</v>
      </c>
      <c r="K58" s="629">
        <f t="shared" si="18"/>
        <v>0</v>
      </c>
      <c r="L58" s="646" t="e">
        <f t="shared" si="13"/>
        <v>#DIV/0!</v>
      </c>
      <c r="M58" s="636" t="e">
        <f>L58/$L$60</f>
        <v>#DIV/0!</v>
      </c>
      <c r="N58" s="610" t="e">
        <f t="shared" si="19"/>
        <v>#DIV/0!</v>
      </c>
      <c r="O58" s="657" t="e">
        <f t="shared" si="20"/>
        <v>#DIV/0!</v>
      </c>
    </row>
    <row r="59" spans="1:15" ht="30" customHeight="1">
      <c r="C59" s="609">
        <v>0</v>
      </c>
      <c r="D59" s="609">
        <v>0</v>
      </c>
      <c r="E59" s="619"/>
      <c r="F59" s="646"/>
      <c r="G59" s="629" t="e">
        <f t="shared" si="17"/>
        <v>#DIV/0!</v>
      </c>
      <c r="H59" s="646" t="e">
        <f t="shared" si="11"/>
        <v>#DIV/0!</v>
      </c>
      <c r="I59" s="629" t="s">
        <v>792</v>
      </c>
      <c r="J59" s="646" t="e">
        <f t="shared" si="12"/>
        <v>#DIV/0!</v>
      </c>
      <c r="K59" s="629">
        <f t="shared" si="18"/>
        <v>0</v>
      </c>
      <c r="L59" s="646" t="e">
        <f t="shared" si="13"/>
        <v>#DIV/0!</v>
      </c>
      <c r="M59" s="636" t="e">
        <f>L59/$L$60</f>
        <v>#DIV/0!</v>
      </c>
      <c r="N59" s="610" t="e">
        <f t="shared" si="19"/>
        <v>#DIV/0!</v>
      </c>
      <c r="O59" s="657" t="e">
        <f t="shared" si="20"/>
        <v>#DIV/0!</v>
      </c>
    </row>
    <row r="60" spans="1:15" ht="24" customHeight="1">
      <c r="A60" s="803" t="s">
        <v>715</v>
      </c>
      <c r="B60" s="803"/>
      <c r="C60" s="803"/>
      <c r="D60" s="803"/>
      <c r="E60" s="803"/>
      <c r="F60" s="650">
        <f>SUM(F39:F59)</f>
        <v>0</v>
      </c>
      <c r="G60" s="650"/>
      <c r="H60" s="650" t="e">
        <f>SUM(H39:H59)</f>
        <v>#DIV/0!</v>
      </c>
      <c r="I60" s="650"/>
      <c r="J60" s="650" t="e">
        <f>SUM(J39:J59)</f>
        <v>#DIV/0!</v>
      </c>
      <c r="K60" s="650"/>
      <c r="L60" s="650" t="e">
        <f>SUM(L39:L59)</f>
        <v>#DIV/0!</v>
      </c>
      <c r="M60" s="651" t="e">
        <f>SUM(M39:M59)</f>
        <v>#DIV/0!</v>
      </c>
      <c r="N60" s="650" t="e">
        <f>SUM(N39:N59)</f>
        <v>#DIV/0!</v>
      </c>
      <c r="O60" s="658" t="e">
        <f>SUM(O39:O59)</f>
        <v>#DIV/0!</v>
      </c>
    </row>
    <row r="61" spans="1:15" ht="15.75">
      <c r="A61" s="637"/>
      <c r="B61" s="614"/>
      <c r="C61" s="615"/>
      <c r="D61" s="615"/>
      <c r="E61" s="620"/>
      <c r="F61" s="546"/>
      <c r="G61" s="643"/>
      <c r="H61" s="628"/>
      <c r="I61" s="616"/>
      <c r="J61" s="628"/>
      <c r="K61" s="616"/>
      <c r="L61" s="628"/>
      <c r="M61" s="643"/>
      <c r="N61" s="628"/>
    </row>
    <row r="62" spans="1:15" ht="33" customHeight="1">
      <c r="A62" s="803" t="s">
        <v>438</v>
      </c>
      <c r="B62" s="803"/>
      <c r="C62" s="803"/>
      <c r="D62" s="803"/>
      <c r="E62" s="803"/>
      <c r="F62" s="628">
        <f>F31+F60</f>
        <v>0</v>
      </c>
      <c r="G62" s="643"/>
      <c r="H62" s="628" t="e">
        <f>H31+H60</f>
        <v>#DIV/0!</v>
      </c>
      <c r="I62" s="616"/>
      <c r="J62" s="628" t="e">
        <f>J31+J60</f>
        <v>#DIV/0!</v>
      </c>
      <c r="K62" s="616"/>
      <c r="L62" s="628" t="e">
        <f>L31+L60</f>
        <v>#DIV/0!</v>
      </c>
      <c r="M62" s="643"/>
      <c r="N62" s="628" t="e">
        <f>N31+N60</f>
        <v>#DIV/0!</v>
      </c>
      <c r="O62" s="628" t="e">
        <f>O31+O60</f>
        <v>#DIV/0!</v>
      </c>
    </row>
    <row r="64" spans="1:15" ht="15.75">
      <c r="A64" s="633"/>
    </row>
    <row r="75" spans="6:6">
      <c r="F75" s="608" t="s">
        <v>1</v>
      </c>
    </row>
  </sheetData>
  <customSheetViews>
    <customSheetView guid="{B8D9EF33-186A-4B50-AB35-4A7A5372E63E}" scale="40" showPageBreaks="1" view="pageBreakPreview">
      <selection activeCell="J33" sqref="J33"/>
      <rowBreaks count="1" manualBreakCount="1">
        <brk id="40" max="16383" man="1"/>
      </rowBreaks>
      <pageMargins left="0.7" right="0.7" top="0.5" bottom="0.5" header="0.3" footer="0.3"/>
      <printOptions horizontalCentered="1"/>
      <pageSetup paperSize="5" scale="79" orientation="landscape" r:id="rId1"/>
      <headerFooter>
        <oddFooter>&amp;L&amp;D&amp;C&amp;Z&amp;F</oddFooter>
      </headerFooter>
    </customSheetView>
  </customSheetViews>
  <mergeCells count="8">
    <mergeCell ref="A62:E62"/>
    <mergeCell ref="K5:M5"/>
    <mergeCell ref="A60:E60"/>
    <mergeCell ref="A1:N1"/>
    <mergeCell ref="A34:N34"/>
    <mergeCell ref="M6:O7"/>
    <mergeCell ref="M35:O36"/>
    <mergeCell ref="A31:B31"/>
  </mergeCells>
  <dataValidations count="1">
    <dataValidation type="list" allowBlank="1" showInputMessage="1" showErrorMessage="1" sqref="I10:I30">
      <formula1>$S$10:$S$11</formula1>
    </dataValidation>
  </dataValidations>
  <printOptions horizontalCentered="1"/>
  <pageMargins left="0" right="0" top="0.25" bottom="0.25" header="0.05" footer="0.3"/>
  <pageSetup paperSize="5" scale="52" orientation="landscape" r:id="rId2"/>
  <headerFooter>
    <oddHeader>&amp;RPage&amp;P of &amp;N</oddHeader>
    <oddFooter>&amp;LRevised March 2017</oddFooter>
  </headerFooter>
  <rowBreaks count="1" manualBreakCount="1">
    <brk id="33" max="14" man="1"/>
  </rowBreaks>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L105"/>
  <sheetViews>
    <sheetView zoomScale="60" zoomScaleNormal="60" zoomScaleSheetLayoutView="70" zoomScalePageLayoutView="80" workbookViewId="0">
      <selection sqref="A1:E1"/>
    </sheetView>
  </sheetViews>
  <sheetFormatPr defaultColWidth="8.88671875" defaultRowHeight="18"/>
  <cols>
    <col min="1" max="1" width="48.21875" style="49" customWidth="1"/>
    <col min="2" max="2" width="23.21875" style="269" customWidth="1"/>
    <col min="3" max="3" width="25" style="299" customWidth="1"/>
    <col min="4" max="4" width="30.21875" style="49" customWidth="1"/>
    <col min="5" max="5" width="32" style="49" customWidth="1"/>
    <col min="6" max="6" width="22" style="51" customWidth="1"/>
    <col min="7" max="7" width="19.44140625" style="49" customWidth="1"/>
    <col min="8" max="8" width="15.44140625" style="49" customWidth="1"/>
    <col min="9" max="16384" width="8.88671875" style="49"/>
  </cols>
  <sheetData>
    <row r="1" spans="1:12" s="106" customFormat="1" ht="22.5">
      <c r="A1" s="809" t="s">
        <v>534</v>
      </c>
      <c r="B1" s="809"/>
      <c r="C1" s="809"/>
      <c r="D1" s="809"/>
      <c r="E1" s="809"/>
      <c r="F1" s="51"/>
    </row>
    <row r="2" spans="1:12" s="106" customFormat="1">
      <c r="A2" s="810" t="s">
        <v>187</v>
      </c>
      <c r="B2" s="810"/>
      <c r="C2" s="810"/>
      <c r="D2" s="810"/>
      <c r="E2" s="810"/>
      <c r="F2" s="51"/>
    </row>
    <row r="3" spans="1:12" s="107" customFormat="1">
      <c r="A3" s="54"/>
      <c r="B3" s="264"/>
      <c r="C3" s="264"/>
      <c r="D3" s="54"/>
      <c r="E3" s="54"/>
      <c r="F3" s="51"/>
    </row>
    <row r="4" spans="1:12" ht="22.5">
      <c r="A4" s="809" t="str">
        <f>'Gen. Contractors Cost Data'!A6:H6</f>
        <v>CONNECTICUT HOUSING FINANCE AUTHORITY</v>
      </c>
      <c r="B4" s="809"/>
      <c r="C4" s="809"/>
      <c r="D4" s="809"/>
      <c r="E4" s="809"/>
      <c r="F4" s="55"/>
      <c r="G4" s="55"/>
      <c r="H4" s="55"/>
      <c r="I4" s="55"/>
      <c r="J4" s="55"/>
      <c r="K4" s="55"/>
      <c r="L4" s="55"/>
    </row>
    <row r="5" spans="1:12" s="106" customFormat="1" ht="22.5">
      <c r="A5" s="105"/>
      <c r="B5" s="265" t="str">
        <f>'Gen. Contractors Cost Data'!D7</f>
        <v>Development Name:</v>
      </c>
      <c r="C5" s="266">
        <f>'Gen. Contractors Cost Data'!E7</f>
        <v>0</v>
      </c>
      <c r="D5" s="105"/>
      <c r="E5" s="105"/>
      <c r="F5" s="55"/>
      <c r="G5" s="55"/>
      <c r="H5" s="55"/>
      <c r="I5" s="55"/>
      <c r="J5" s="55"/>
      <c r="K5" s="55"/>
      <c r="L5" s="55"/>
    </row>
    <row r="6" spans="1:12" s="106" customFormat="1" ht="22.5">
      <c r="A6" s="105"/>
      <c r="B6" s="265" t="str">
        <f>'Gen. Contractors Cost Data'!D8</f>
        <v>Development Address:</v>
      </c>
      <c r="C6" s="266">
        <f>'Gen. Contractors Cost Data'!E8</f>
        <v>0</v>
      </c>
      <c r="D6" s="105"/>
      <c r="E6" s="105"/>
      <c r="F6" s="55"/>
      <c r="G6" s="55"/>
      <c r="H6" s="55"/>
      <c r="I6" s="55"/>
      <c r="J6" s="55"/>
      <c r="K6" s="55"/>
      <c r="L6" s="55"/>
    </row>
    <row r="7" spans="1:12" ht="22.5">
      <c r="B7" s="265" t="str">
        <f>'Gen. Contractors Cost Data'!D9</f>
        <v>CHFA Development #:</v>
      </c>
      <c r="C7" s="266">
        <f>'Gen. Contractors Cost Data'!E9</f>
        <v>0</v>
      </c>
      <c r="D7" s="55"/>
      <c r="E7" s="55"/>
      <c r="F7" s="55"/>
      <c r="G7" s="55"/>
      <c r="H7" s="55"/>
      <c r="I7" s="55"/>
      <c r="J7" s="55"/>
      <c r="K7" s="55"/>
      <c r="L7" s="55"/>
    </row>
    <row r="8" spans="1:12" ht="22.5">
      <c r="B8" s="265" t="str">
        <f>'Gen. Contractors Cost Data'!D10</f>
        <v>LIHTC #:</v>
      </c>
      <c r="C8" s="266">
        <f>'Gen. Contractors Cost Data'!E10</f>
        <v>0</v>
      </c>
      <c r="D8" s="55"/>
      <c r="E8" s="55"/>
      <c r="F8" s="55"/>
      <c r="G8" s="55"/>
      <c r="H8" s="55"/>
      <c r="I8" s="55"/>
      <c r="J8" s="55"/>
      <c r="K8" s="55"/>
      <c r="L8" s="55"/>
    </row>
    <row r="9" spans="1:12" ht="31.5" customHeight="1">
      <c r="B9" s="265"/>
      <c r="C9" s="67"/>
      <c r="F9" s="83"/>
    </row>
    <row r="10" spans="1:12" s="107" customFormat="1" ht="22.5" customHeight="1">
      <c r="B10" s="267" t="s">
        <v>188</v>
      </c>
      <c r="C10" s="592"/>
      <c r="D10" s="88" t="s">
        <v>623</v>
      </c>
      <c r="E10" s="598">
        <f>'Recapitulation Sheet'!H97</f>
        <v>0</v>
      </c>
      <c r="F10" s="83"/>
    </row>
    <row r="11" spans="1:12" s="107" customFormat="1" ht="22.5" customHeight="1">
      <c r="B11" s="267" t="s">
        <v>40</v>
      </c>
      <c r="C11" s="592"/>
      <c r="D11" s="88" t="s">
        <v>624</v>
      </c>
      <c r="E11" s="599">
        <f>E10*10</f>
        <v>0</v>
      </c>
      <c r="F11" s="83"/>
    </row>
    <row r="12" spans="1:12" ht="22.5" customHeight="1">
      <c r="A12" s="57"/>
      <c r="B12" s="267" t="s">
        <v>189</v>
      </c>
      <c r="C12" s="603">
        <f>'Mortgagor''s-LIHTC Cost Cert.'!B15</f>
        <v>0</v>
      </c>
      <c r="D12" s="87" t="s">
        <v>581</v>
      </c>
      <c r="E12" s="592"/>
      <c r="F12" s="53"/>
    </row>
    <row r="13" spans="1:12" ht="20.100000000000001" customHeight="1">
      <c r="A13" s="57"/>
      <c r="B13" s="267"/>
      <c r="C13" s="268"/>
      <c r="D13" s="87" t="s">
        <v>640</v>
      </c>
      <c r="E13" s="591">
        <v>0.9</v>
      </c>
      <c r="F13" s="58"/>
    </row>
    <row r="14" spans="1:12" ht="20.100000000000001" customHeight="1">
      <c r="A14" s="57"/>
      <c r="B14" s="267"/>
      <c r="C14" s="268"/>
      <c r="D14" s="87" t="s">
        <v>641</v>
      </c>
      <c r="E14" s="600">
        <f>E11*E13</f>
        <v>0</v>
      </c>
      <c r="F14" s="53"/>
    </row>
    <row r="15" spans="1:12" ht="20.100000000000001" customHeight="1">
      <c r="A15" s="50"/>
      <c r="C15" s="270"/>
      <c r="D15" s="87"/>
      <c r="E15" s="142"/>
      <c r="F15" s="59"/>
    </row>
    <row r="16" spans="1:12" ht="20.100000000000001" customHeight="1">
      <c r="A16" s="143"/>
      <c r="B16" s="271" t="s">
        <v>235</v>
      </c>
      <c r="C16" s="272"/>
      <c r="D16" s="50"/>
      <c r="E16" s="50"/>
      <c r="F16" s="59"/>
    </row>
    <row r="17" spans="1:7" ht="20.100000000000001" customHeight="1">
      <c r="A17" s="143"/>
      <c r="B17" s="273" t="s">
        <v>236</v>
      </c>
      <c r="C17" s="601">
        <f>'Mortgagor''s-LIHTC Cost Cert.'!B14</f>
        <v>21</v>
      </c>
      <c r="D17" s="50"/>
      <c r="E17" s="50"/>
      <c r="F17" s="59"/>
      <c r="G17" s="50"/>
    </row>
    <row r="18" spans="1:7" ht="23.25" customHeight="1">
      <c r="A18" s="143"/>
      <c r="B18" s="273"/>
      <c r="C18" s="602"/>
      <c r="D18" s="50"/>
      <c r="E18" s="50"/>
      <c r="F18" s="59"/>
    </row>
    <row r="19" spans="1:7" ht="23.25" customHeight="1">
      <c r="A19" s="143"/>
      <c r="B19" s="273" t="s">
        <v>62</v>
      </c>
      <c r="C19" s="601">
        <f>'Recapitulation Sheet'!C84</f>
        <v>0</v>
      </c>
      <c r="D19" s="50"/>
      <c r="E19" s="50"/>
      <c r="F19" s="59"/>
    </row>
    <row r="20" spans="1:7" ht="20.100000000000001" customHeight="1">
      <c r="A20" s="50"/>
      <c r="C20" s="270"/>
      <c r="D20" s="107"/>
      <c r="E20" s="50"/>
      <c r="F20" s="59"/>
    </row>
    <row r="21" spans="1:7" ht="20.100000000000001" customHeight="1">
      <c r="A21" s="50"/>
      <c r="C21" s="270"/>
      <c r="D21" s="50"/>
      <c r="E21" s="50"/>
      <c r="F21" s="60"/>
      <c r="G21" s="50"/>
    </row>
    <row r="22" spans="1:7" ht="20.100000000000001" customHeight="1">
      <c r="A22" s="50"/>
      <c r="B22" s="813" t="s">
        <v>627</v>
      </c>
      <c r="C22" s="814" t="s">
        <v>572</v>
      </c>
      <c r="D22" s="814" t="s">
        <v>20</v>
      </c>
      <c r="E22" s="50"/>
      <c r="F22" s="59"/>
      <c r="G22" s="61"/>
    </row>
    <row r="23" spans="1:7" ht="20.100000000000001" customHeight="1">
      <c r="A23" s="77"/>
      <c r="B23" s="813"/>
      <c r="C23" s="814"/>
      <c r="D23" s="814"/>
      <c r="E23" s="74"/>
      <c r="F23" s="59"/>
    </row>
    <row r="24" spans="1:7" s="79" customFormat="1" ht="25.15" customHeight="1">
      <c r="A24" s="4" t="str">
        <f>'[2]Mort Cost Data Sheet'!B11</f>
        <v>Equity Capital, Grants, Etc.</v>
      </c>
      <c r="B24" s="274"/>
      <c r="C24" s="275"/>
      <c r="D24" s="76"/>
      <c r="E24" s="84"/>
      <c r="F24" s="78"/>
    </row>
    <row r="25" spans="1:7" ht="19.5" customHeight="1">
      <c r="A25" s="75" t="str">
        <f>'[2]Mort Cost Data Sheet'!B12</f>
        <v>Federal LIHTC Net Proceeds</v>
      </c>
      <c r="B25" s="593">
        <v>0</v>
      </c>
      <c r="C25" s="594">
        <v>0</v>
      </c>
      <c r="D25" s="280">
        <f>C25-B25</f>
        <v>0</v>
      </c>
      <c r="E25" s="84"/>
      <c r="F25" s="59"/>
    </row>
    <row r="26" spans="1:7" s="73" customFormat="1" ht="19.5" customHeight="1">
      <c r="A26" s="75" t="s">
        <v>559</v>
      </c>
      <c r="B26" s="595">
        <v>0</v>
      </c>
      <c r="C26" s="596">
        <v>0</v>
      </c>
      <c r="D26" s="498">
        <f>C26-B26</f>
        <v>0</v>
      </c>
      <c r="E26" s="84"/>
      <c r="F26" s="59"/>
    </row>
    <row r="27" spans="1:7" s="73" customFormat="1" ht="19.5" customHeight="1">
      <c r="A27" s="75" t="s">
        <v>46</v>
      </c>
      <c r="B27" s="595">
        <v>0</v>
      </c>
      <c r="C27" s="596">
        <v>0</v>
      </c>
      <c r="D27" s="498">
        <f t="shared" ref="D27:D33" si="0">C27-B27</f>
        <v>0</v>
      </c>
      <c r="E27" s="84"/>
      <c r="F27" s="59"/>
    </row>
    <row r="28" spans="1:7" s="73" customFormat="1" ht="19.5" customHeight="1">
      <c r="A28" s="75" t="s">
        <v>793</v>
      </c>
      <c r="B28" s="595">
        <v>0</v>
      </c>
      <c r="C28" s="596">
        <v>0</v>
      </c>
      <c r="D28" s="498">
        <f t="shared" si="0"/>
        <v>0</v>
      </c>
      <c r="E28" s="84"/>
      <c r="F28" s="59"/>
    </row>
    <row r="29" spans="1:7" s="73" customFormat="1" ht="19.5" customHeight="1">
      <c r="A29" s="75" t="s">
        <v>237</v>
      </c>
      <c r="B29" s="595">
        <v>0</v>
      </c>
      <c r="C29" s="596">
        <v>0</v>
      </c>
      <c r="D29" s="498">
        <f t="shared" si="0"/>
        <v>0</v>
      </c>
      <c r="E29" s="84"/>
      <c r="F29" s="59"/>
    </row>
    <row r="30" spans="1:7" s="73" customFormat="1" ht="19.5" customHeight="1">
      <c r="A30" s="75" t="s">
        <v>752</v>
      </c>
      <c r="B30" s="595">
        <v>0</v>
      </c>
      <c r="C30" s="596">
        <v>0</v>
      </c>
      <c r="D30" s="498">
        <f t="shared" si="0"/>
        <v>0</v>
      </c>
      <c r="E30" s="84"/>
      <c r="F30" s="59"/>
    </row>
    <row r="31" spans="1:7" s="73" customFormat="1" ht="19.5" customHeight="1">
      <c r="A31" s="75" t="s">
        <v>751</v>
      </c>
      <c r="B31" s="595">
        <v>0</v>
      </c>
      <c r="C31" s="596">
        <v>0</v>
      </c>
      <c r="D31" s="498">
        <f t="shared" si="0"/>
        <v>0</v>
      </c>
      <c r="E31" s="84"/>
      <c r="F31" s="59"/>
    </row>
    <row r="32" spans="1:7" s="73" customFormat="1" ht="19.5" customHeight="1">
      <c r="A32" s="75" t="s">
        <v>238</v>
      </c>
      <c r="B32" s="595">
        <v>0</v>
      </c>
      <c r="C32" s="596">
        <v>0</v>
      </c>
      <c r="D32" s="498">
        <f t="shared" si="0"/>
        <v>0</v>
      </c>
      <c r="E32" s="84"/>
      <c r="F32" s="59"/>
    </row>
    <row r="33" spans="1:6" s="73" customFormat="1" ht="19.5" customHeight="1">
      <c r="A33" s="75" t="str">
        <f>'[2]Mort Cost Data Sheet'!B20</f>
        <v>Deferred Developer Fee</v>
      </c>
      <c r="B33" s="595">
        <v>0</v>
      </c>
      <c r="C33" s="596">
        <v>0</v>
      </c>
      <c r="D33" s="498">
        <f t="shared" si="0"/>
        <v>0</v>
      </c>
      <c r="E33" s="84"/>
      <c r="F33" s="59"/>
    </row>
    <row r="34" spans="1:6" s="73" customFormat="1" ht="19.5" customHeight="1">
      <c r="A34" s="86" t="s">
        <v>164</v>
      </c>
      <c r="B34" s="704">
        <f>SUM(B25:B33)</f>
        <v>0</v>
      </c>
      <c r="C34" s="705">
        <f>SUM(C25:C33)</f>
        <v>0</v>
      </c>
      <c r="D34" s="705">
        <f>SUM(D25:D33)</f>
        <v>0</v>
      </c>
      <c r="E34" s="84"/>
      <c r="F34" s="59"/>
    </row>
    <row r="35" spans="1:6" s="73" customFormat="1" ht="19.5" customHeight="1">
      <c r="A35" s="75"/>
      <c r="B35" s="267"/>
      <c r="C35" s="275"/>
      <c r="D35" s="144"/>
      <c r="E35" s="84"/>
      <c r="F35" s="59"/>
    </row>
    <row r="36" spans="1:6" s="73" customFormat="1" ht="19.5" customHeight="1">
      <c r="A36" s="80" t="str">
        <f>'[2]Mort Cost Data Sheet'!B23</f>
        <v>Financing</v>
      </c>
      <c r="B36" s="267"/>
      <c r="C36" s="275"/>
      <c r="D36" s="144"/>
      <c r="E36" s="84"/>
      <c r="F36" s="59"/>
    </row>
    <row r="37" spans="1:6" s="73" customFormat="1" ht="19.5" customHeight="1">
      <c r="A37" s="75" t="s">
        <v>44</v>
      </c>
      <c r="B37" s="593">
        <v>0</v>
      </c>
      <c r="C37" s="593">
        <v>0</v>
      </c>
      <c r="D37" s="280">
        <f>C37-B37</f>
        <v>0</v>
      </c>
      <c r="E37" s="84"/>
      <c r="F37" s="59"/>
    </row>
    <row r="38" spans="1:6" s="73" customFormat="1" ht="19.5" customHeight="1">
      <c r="A38" s="75" t="s">
        <v>579</v>
      </c>
      <c r="B38" s="595">
        <v>0</v>
      </c>
      <c r="C38" s="595">
        <v>0</v>
      </c>
      <c r="D38" s="498">
        <f>C38-B38</f>
        <v>0</v>
      </c>
      <c r="E38" s="84"/>
      <c r="F38" s="59"/>
    </row>
    <row r="39" spans="1:6" s="73" customFormat="1" ht="19.5" customHeight="1">
      <c r="A39" s="75" t="s">
        <v>580</v>
      </c>
      <c r="B39" s="595">
        <v>0</v>
      </c>
      <c r="C39" s="595">
        <v>0</v>
      </c>
      <c r="D39" s="498">
        <f t="shared" ref="D39:D43" si="1">C39-B39</f>
        <v>0</v>
      </c>
      <c r="E39" s="84"/>
      <c r="F39" s="59"/>
    </row>
    <row r="40" spans="1:6" s="73" customFormat="1" ht="19.5" customHeight="1">
      <c r="A40" s="75" t="s">
        <v>239</v>
      </c>
      <c r="B40" s="595">
        <v>0</v>
      </c>
      <c r="C40" s="595">
        <v>0</v>
      </c>
      <c r="D40" s="498">
        <f t="shared" si="1"/>
        <v>0</v>
      </c>
      <c r="E40" s="84"/>
      <c r="F40" s="59"/>
    </row>
    <row r="41" spans="1:6" s="107" customFormat="1" ht="19.5" customHeight="1">
      <c r="A41" s="75" t="s">
        <v>116</v>
      </c>
      <c r="B41" s="595">
        <v>0</v>
      </c>
      <c r="C41" s="595">
        <v>0</v>
      </c>
      <c r="D41" s="498">
        <f t="shared" si="1"/>
        <v>0</v>
      </c>
      <c r="E41" s="84"/>
      <c r="F41" s="59"/>
    </row>
    <row r="42" spans="1:6" s="107" customFormat="1" ht="19.5" customHeight="1">
      <c r="A42" s="75" t="s">
        <v>116</v>
      </c>
      <c r="B42" s="595">
        <v>0</v>
      </c>
      <c r="C42" s="595">
        <v>0</v>
      </c>
      <c r="D42" s="498">
        <f t="shared" si="1"/>
        <v>0</v>
      </c>
      <c r="E42" s="84"/>
      <c r="F42" s="59"/>
    </row>
    <row r="43" spans="1:6" s="107" customFormat="1" ht="19.5" customHeight="1">
      <c r="A43" s="75" t="s">
        <v>116</v>
      </c>
      <c r="B43" s="597">
        <v>0</v>
      </c>
      <c r="C43" s="597">
        <v>0</v>
      </c>
      <c r="D43" s="697">
        <f t="shared" si="1"/>
        <v>0</v>
      </c>
      <c r="E43" s="84"/>
      <c r="F43" s="59"/>
    </row>
    <row r="44" spans="1:6" s="73" customFormat="1" ht="19.5" customHeight="1">
      <c r="A44" s="86" t="s">
        <v>165</v>
      </c>
      <c r="B44" s="277">
        <f>SUM(B37:B43)</f>
        <v>0</v>
      </c>
      <c r="C44" s="278">
        <f>SUM(C37:C43)</f>
        <v>0</v>
      </c>
      <c r="D44" s="278">
        <f t="shared" ref="D44" si="2">B44-C44</f>
        <v>0</v>
      </c>
      <c r="E44" s="84"/>
      <c r="F44" s="59"/>
    </row>
    <row r="45" spans="1:6" s="73" customFormat="1" ht="19.5" customHeight="1" thickBot="1">
      <c r="A45" s="109" t="s">
        <v>35</v>
      </c>
      <c r="B45" s="279">
        <f>B34+B44</f>
        <v>0</v>
      </c>
      <c r="C45" s="279">
        <f>C34+C44</f>
        <v>0</v>
      </c>
      <c r="D45" s="279">
        <f>D34+D44</f>
        <v>0</v>
      </c>
      <c r="E45" s="84"/>
      <c r="F45" s="59"/>
    </row>
    <row r="46" spans="1:6" s="107" customFormat="1" ht="19.5" customHeight="1" thickTop="1">
      <c r="A46" s="75"/>
      <c r="B46" s="267"/>
      <c r="C46" s="275"/>
      <c r="D46" s="84"/>
      <c r="E46" s="84"/>
      <c r="F46" s="59"/>
    </row>
    <row r="47" spans="1:6" s="85" customFormat="1" ht="19.5" customHeight="1">
      <c r="A47" s="75"/>
      <c r="B47" s="267"/>
      <c r="C47" s="275"/>
      <c r="D47" s="84"/>
      <c r="E47" s="84"/>
      <c r="F47" s="59"/>
    </row>
    <row r="48" spans="1:6" s="73" customFormat="1" ht="19.5" customHeight="1">
      <c r="A48" s="145"/>
      <c r="B48" s="267"/>
      <c r="C48" s="812" t="s">
        <v>241</v>
      </c>
      <c r="D48" s="84"/>
      <c r="E48" s="84"/>
      <c r="F48" s="59"/>
    </row>
    <row r="49" spans="1:8" s="73" customFormat="1" ht="19.5" customHeight="1">
      <c r="A49" s="146" t="s">
        <v>240</v>
      </c>
      <c r="B49" s="280"/>
      <c r="C49" s="812"/>
      <c r="D49" s="84"/>
      <c r="E49" s="84"/>
      <c r="F49" s="59"/>
    </row>
    <row r="50" spans="1:8" s="73" customFormat="1" ht="19.5" customHeight="1">
      <c r="A50" s="145" t="s">
        <v>242</v>
      </c>
      <c r="B50" s="267"/>
      <c r="C50" s="281">
        <f>'Recapitulation Sheet'!E18</f>
        <v>0</v>
      </c>
      <c r="D50" s="84"/>
      <c r="E50" s="84"/>
      <c r="F50" s="59"/>
    </row>
    <row r="51" spans="1:8" ht="20.100000000000001" customHeight="1">
      <c r="A51" s="145" t="s">
        <v>153</v>
      </c>
      <c r="B51" s="267"/>
      <c r="C51" s="353">
        <f>'Recapitulation Sheet'!$E$22</f>
        <v>0</v>
      </c>
      <c r="D51" s="108"/>
      <c r="E51" s="84"/>
      <c r="F51" s="49"/>
      <c r="H51" s="63"/>
    </row>
    <row r="52" spans="1:8" ht="20.100000000000001" customHeight="1">
      <c r="A52" s="145" t="s">
        <v>613</v>
      </c>
      <c r="B52" s="267"/>
      <c r="C52" s="353">
        <f>'Recapitulation Sheet'!$E$33</f>
        <v>0</v>
      </c>
      <c r="D52" s="84"/>
      <c r="E52" s="84"/>
      <c r="F52" s="49"/>
      <c r="G52" s="64"/>
      <c r="H52" s="63"/>
    </row>
    <row r="53" spans="1:8" ht="20.100000000000001" customHeight="1">
      <c r="A53" s="145" t="s">
        <v>243</v>
      </c>
      <c r="B53" s="267"/>
      <c r="C53" s="314">
        <f>'Recapitulation Sheet'!$E$47</f>
        <v>0</v>
      </c>
      <c r="D53" s="84"/>
      <c r="E53" s="84"/>
      <c r="F53" s="49"/>
      <c r="G53" s="64"/>
      <c r="H53" s="63"/>
    </row>
    <row r="54" spans="1:8" ht="20.100000000000001" customHeight="1">
      <c r="A54" s="145" t="s">
        <v>244</v>
      </c>
      <c r="B54" s="267"/>
      <c r="C54" s="314">
        <f>'Recapitulation Sheet'!$E$60-C55</f>
        <v>0</v>
      </c>
      <c r="D54" s="84"/>
      <c r="E54" s="84"/>
      <c r="F54" s="49"/>
      <c r="G54" s="64"/>
      <c r="H54" s="63"/>
    </row>
    <row r="55" spans="1:8" ht="20.100000000000001" customHeight="1">
      <c r="A55" s="145" t="s">
        <v>245</v>
      </c>
      <c r="B55" s="267"/>
      <c r="C55" s="354">
        <f>'Recapitulation Sheet'!$E$53</f>
        <v>0</v>
      </c>
      <c r="D55" s="226"/>
      <c r="E55" s="84"/>
      <c r="F55" s="49"/>
      <c r="G55" s="64"/>
      <c r="H55" s="63"/>
    </row>
    <row r="56" spans="1:8" ht="20.100000000000001" customHeight="1">
      <c r="A56" s="147" t="str">
        <f>'[2]Development Cost Data Sheet'!B65</f>
        <v>Developer Allowance / Fee</v>
      </c>
      <c r="B56" s="267"/>
      <c r="C56" s="353" t="e">
        <f>'Recapitulation Sheet'!E62</f>
        <v>#DIV/0!</v>
      </c>
      <c r="D56" s="84"/>
      <c r="E56" s="84"/>
      <c r="F56" s="49"/>
      <c r="G56" s="64"/>
      <c r="H56" s="63"/>
    </row>
    <row r="57" spans="1:8" ht="20.100000000000001" customHeight="1">
      <c r="A57" s="145" t="s">
        <v>246</v>
      </c>
      <c r="B57" s="267"/>
      <c r="C57" s="355">
        <f>'Recapitulation Sheet'!$E$63</f>
        <v>0</v>
      </c>
      <c r="D57" s="84"/>
      <c r="E57" s="84"/>
      <c r="F57" s="49"/>
      <c r="G57" s="64"/>
      <c r="H57" s="63"/>
    </row>
    <row r="58" spans="1:8" s="107" customFormat="1" ht="20.100000000000001" customHeight="1">
      <c r="A58" s="145" t="s">
        <v>532</v>
      </c>
      <c r="B58" s="267"/>
      <c r="C58" s="355">
        <f>'Recapitulation Sheet'!$E$64</f>
        <v>0</v>
      </c>
      <c r="D58" s="84"/>
      <c r="E58" s="84"/>
      <c r="G58" s="64"/>
      <c r="H58" s="63"/>
    </row>
    <row r="59" spans="1:8" s="107" customFormat="1" ht="20.100000000000001" customHeight="1">
      <c r="A59" s="145" t="s">
        <v>533</v>
      </c>
      <c r="B59" s="267"/>
      <c r="C59" s="355">
        <f>'Recapitulation Sheet'!$E$65</f>
        <v>0</v>
      </c>
      <c r="D59" s="84"/>
      <c r="E59" s="84"/>
      <c r="G59" s="64"/>
      <c r="H59" s="63"/>
    </row>
    <row r="60" spans="1:8" ht="20.100000000000001" customHeight="1">
      <c r="A60" s="145" t="str">
        <f>'[2]Development Cost Data Sheet'!B68</f>
        <v>Capitalized Reserves</v>
      </c>
      <c r="B60" s="267"/>
      <c r="C60" s="356">
        <f>'Recapitulation Sheet'!E66</f>
        <v>0</v>
      </c>
      <c r="D60" s="84"/>
      <c r="E60" s="84"/>
      <c r="F60" s="49"/>
      <c r="G60" s="64"/>
      <c r="H60" s="63"/>
    </row>
    <row r="61" spans="1:8" ht="20.100000000000001" customHeight="1">
      <c r="A61" s="811" t="str">
        <f>'[2]Development Cost Data Sheet'!B69</f>
        <v>RECOGNIZED LENDING COSTS</v>
      </c>
      <c r="B61" s="811"/>
      <c r="C61" s="283" t="e">
        <f>SUM(C50:C60)</f>
        <v>#DIV/0!</v>
      </c>
      <c r="D61" s="84"/>
      <c r="E61" s="84"/>
      <c r="F61" s="49"/>
      <c r="G61" s="64"/>
      <c r="H61" s="63"/>
    </row>
    <row r="62" spans="1:8" s="85" customFormat="1" ht="20.100000000000001" customHeight="1">
      <c r="A62" s="145" t="s">
        <v>247</v>
      </c>
      <c r="B62" s="267"/>
      <c r="C62" s="357">
        <f>'Recapitulation Sheet'!$E$76</f>
        <v>0</v>
      </c>
      <c r="D62" s="84"/>
      <c r="E62" s="84"/>
      <c r="G62" s="64"/>
      <c r="H62" s="63"/>
    </row>
    <row r="63" spans="1:8" s="85" customFormat="1" ht="20.100000000000001" customHeight="1" thickBot="1">
      <c r="A63" s="811" t="str">
        <f>'[2]Mort Cost Data Sheet'!B100</f>
        <v>TOTAL USES</v>
      </c>
      <c r="B63" s="811"/>
      <c r="C63" s="284" t="e">
        <f>SUM(C61:C62)</f>
        <v>#DIV/0!</v>
      </c>
      <c r="D63" s="84"/>
      <c r="E63" s="84"/>
      <c r="G63" s="64"/>
      <c r="H63" s="63"/>
    </row>
    <row r="64" spans="1:8" s="85" customFormat="1" ht="20.100000000000001" customHeight="1" thickTop="1">
      <c r="A64" s="148"/>
      <c r="B64" s="267"/>
      <c r="C64" s="285"/>
      <c r="D64" s="84"/>
      <c r="E64" s="84"/>
      <c r="G64" s="64"/>
      <c r="H64" s="63"/>
    </row>
    <row r="65" spans="1:8" s="85" customFormat="1" ht="20.100000000000001" customHeight="1">
      <c r="A65" s="145"/>
      <c r="B65" s="267"/>
      <c r="C65" s="275"/>
      <c r="D65" s="107"/>
      <c r="E65" s="107"/>
      <c r="G65" s="64"/>
      <c r="H65" s="63"/>
    </row>
    <row r="66" spans="1:8" s="85" customFormat="1" ht="20.100000000000001" customHeight="1">
      <c r="A66" s="149" t="s">
        <v>248</v>
      </c>
      <c r="B66" s="267"/>
      <c r="C66" s="276">
        <f>C45</f>
        <v>0</v>
      </c>
      <c r="D66" s="107"/>
      <c r="E66" s="107"/>
      <c r="G66" s="64"/>
      <c r="H66" s="63"/>
    </row>
    <row r="67" spans="1:8" ht="20.100000000000001" customHeight="1">
      <c r="A67" s="150" t="s">
        <v>166</v>
      </c>
      <c r="B67" s="267"/>
      <c r="C67" s="358" t="e">
        <f>C63</f>
        <v>#DIV/0!</v>
      </c>
      <c r="D67" s="107"/>
      <c r="E67" s="107"/>
      <c r="F67" s="72"/>
      <c r="G67" s="64"/>
      <c r="H67" s="63"/>
    </row>
    <row r="68" spans="1:8" ht="20.100000000000001" customHeight="1">
      <c r="A68" s="151" t="s">
        <v>618</v>
      </c>
      <c r="B68" s="267"/>
      <c r="C68" s="278" t="e">
        <f>C66-C67</f>
        <v>#DIV/0!</v>
      </c>
      <c r="D68" s="107"/>
      <c r="E68" s="107"/>
      <c r="F68" s="49"/>
      <c r="G68" s="64"/>
      <c r="H68" s="63"/>
    </row>
    <row r="69" spans="1:8" ht="20.100000000000001" customHeight="1">
      <c r="A69" s="143"/>
      <c r="B69" s="267"/>
      <c r="C69" s="286"/>
      <c r="D69" s="107"/>
      <c r="E69" s="107"/>
      <c r="F69" s="59"/>
      <c r="G69" s="64"/>
      <c r="H69" s="65"/>
    </row>
    <row r="70" spans="1:8" ht="20.100000000000001" customHeight="1">
      <c r="A70" s="153"/>
      <c r="B70" s="287"/>
      <c r="C70" s="269"/>
      <c r="D70" s="107"/>
      <c r="E70" s="107"/>
      <c r="G70" s="66"/>
    </row>
    <row r="71" spans="1:8" s="107" customFormat="1" ht="20.100000000000001" customHeight="1">
      <c r="A71" s="143" t="s">
        <v>583</v>
      </c>
      <c r="B71" s="287"/>
      <c r="C71" s="288">
        <f>E14</f>
        <v>0</v>
      </c>
      <c r="F71" s="51"/>
      <c r="G71" s="66"/>
    </row>
    <row r="72" spans="1:8" ht="20.100000000000001" customHeight="1">
      <c r="A72" s="150" t="s">
        <v>654</v>
      </c>
      <c r="B72" s="287"/>
      <c r="C72" s="358">
        <f>C73-C71</f>
        <v>0</v>
      </c>
      <c r="D72" s="107"/>
      <c r="E72" s="107"/>
      <c r="F72" s="62"/>
      <c r="G72" s="66"/>
    </row>
    <row r="73" spans="1:8" ht="20.100000000000001" customHeight="1">
      <c r="A73" s="152" t="s">
        <v>655</v>
      </c>
      <c r="B73" s="287"/>
      <c r="C73" s="289">
        <f>C25</f>
        <v>0</v>
      </c>
      <c r="D73" s="808"/>
      <c r="E73" s="808"/>
      <c r="F73" s="62"/>
      <c r="G73" s="66"/>
    </row>
    <row r="74" spans="1:8" s="107" customFormat="1" ht="20.100000000000001" customHeight="1">
      <c r="A74" s="152"/>
      <c r="B74" s="287"/>
      <c r="C74" s="277"/>
      <c r="D74" s="210"/>
      <c r="E74" s="210"/>
      <c r="F74" s="62"/>
      <c r="G74" s="66"/>
    </row>
    <row r="75" spans="1:8" s="107" customFormat="1" ht="20.100000000000001" customHeight="1">
      <c r="A75" s="152"/>
      <c r="B75" s="287"/>
      <c r="C75" s="277"/>
      <c r="D75" s="210"/>
      <c r="E75" s="210"/>
      <c r="F75" s="62"/>
      <c r="G75" s="66"/>
    </row>
    <row r="76" spans="1:8" s="107" customFormat="1" ht="20.100000000000001" customHeight="1">
      <c r="A76" s="150" t="s">
        <v>642</v>
      </c>
      <c r="B76" s="287"/>
      <c r="C76" s="276">
        <f>C25</f>
        <v>0</v>
      </c>
      <c r="D76" s="210"/>
      <c r="E76" s="210"/>
      <c r="F76" s="62"/>
      <c r="G76" s="66"/>
    </row>
    <row r="77" spans="1:8" s="107" customFormat="1" ht="20.100000000000001" customHeight="1">
      <c r="A77" s="150" t="s">
        <v>639</v>
      </c>
      <c r="B77" s="287"/>
      <c r="C77" s="359">
        <f>E13</f>
        <v>0.9</v>
      </c>
      <c r="D77" s="210"/>
      <c r="E77" s="210"/>
      <c r="F77" s="62"/>
      <c r="G77" s="66"/>
    </row>
    <row r="78" spans="1:8" s="107" customFormat="1" ht="20.100000000000001" customHeight="1">
      <c r="A78" s="150" t="s">
        <v>584</v>
      </c>
      <c r="B78" s="287"/>
      <c r="C78" s="352">
        <v>10</v>
      </c>
      <c r="D78" s="210"/>
      <c r="E78" s="210"/>
      <c r="F78" s="62"/>
      <c r="G78" s="66"/>
    </row>
    <row r="79" spans="1:8" s="107" customFormat="1" ht="20.100000000000001" customHeight="1">
      <c r="A79" s="150" t="s">
        <v>585</v>
      </c>
      <c r="B79" s="287"/>
      <c r="C79" s="352">
        <f>(C76/C77)/C78</f>
        <v>0</v>
      </c>
      <c r="D79" s="210"/>
      <c r="E79" s="210"/>
      <c r="F79" s="62"/>
      <c r="G79" s="66"/>
    </row>
    <row r="80" spans="1:8" s="107" customFormat="1" ht="20.100000000000001" customHeight="1">
      <c r="A80" s="150" t="s">
        <v>638</v>
      </c>
      <c r="B80" s="287"/>
      <c r="C80" s="360">
        <v>0.99990000000000001</v>
      </c>
      <c r="D80" s="210"/>
      <c r="E80" s="210"/>
      <c r="F80" s="62"/>
      <c r="G80" s="66"/>
    </row>
    <row r="81" spans="1:8" s="107" customFormat="1" ht="20.100000000000001" customHeight="1">
      <c r="A81" s="152" t="s">
        <v>616</v>
      </c>
      <c r="B81" s="287"/>
      <c r="C81" s="277">
        <f>C79/C80</f>
        <v>0</v>
      </c>
      <c r="D81" s="210"/>
      <c r="E81" s="210"/>
      <c r="F81" s="62"/>
      <c r="G81" s="66"/>
    </row>
    <row r="82" spans="1:8" ht="20.100000000000001" customHeight="1">
      <c r="A82" s="212"/>
      <c r="B82" s="287"/>
      <c r="C82" s="269"/>
      <c r="D82" s="107"/>
      <c r="E82" s="107"/>
      <c r="F82" s="69"/>
      <c r="G82" s="67"/>
    </row>
    <row r="83" spans="1:8" s="107" customFormat="1" ht="20.100000000000001" customHeight="1">
      <c r="A83" s="141"/>
      <c r="B83" s="287"/>
      <c r="C83" s="269"/>
      <c r="F83" s="69"/>
      <c r="G83" s="67"/>
    </row>
    <row r="84" spans="1:8" ht="20.100000000000001" customHeight="1">
      <c r="A84" s="154" t="s">
        <v>570</v>
      </c>
      <c r="B84" s="287"/>
      <c r="C84" s="290" t="e">
        <f>'Recapitulation Sheet'!H101</f>
        <v>#DIV/0!</v>
      </c>
      <c r="D84" s="107"/>
      <c r="E84" s="107"/>
      <c r="F84" s="69"/>
      <c r="G84" s="67"/>
    </row>
    <row r="85" spans="1:8" s="107" customFormat="1" ht="20.100000000000001" customHeight="1">
      <c r="A85" s="154"/>
      <c r="B85" s="287"/>
      <c r="C85" s="290"/>
      <c r="F85" s="69"/>
      <c r="G85" s="67"/>
    </row>
    <row r="86" spans="1:8" ht="19.5" customHeight="1">
      <c r="A86" s="107"/>
      <c r="B86" s="287"/>
      <c r="C86" s="269"/>
      <c r="D86" s="107"/>
      <c r="E86" s="107"/>
      <c r="F86" s="82"/>
      <c r="H86" s="70"/>
    </row>
    <row r="87" spans="1:8" ht="20.100000000000001" customHeight="1">
      <c r="A87" s="154" t="s">
        <v>621</v>
      </c>
      <c r="B87" s="287"/>
      <c r="C87" s="290" t="e">
        <f>MIN(E10,C81,C84)</f>
        <v>#DIV/0!</v>
      </c>
      <c r="D87" s="107"/>
      <c r="E87" s="107"/>
      <c r="F87" s="68"/>
    </row>
    <row r="88" spans="1:8" s="81" customFormat="1" ht="20.100000000000001" customHeight="1">
      <c r="A88" s="807" t="s">
        <v>582</v>
      </c>
      <c r="B88" s="287"/>
      <c r="C88" s="67"/>
      <c r="D88" s="107"/>
      <c r="E88" s="107"/>
      <c r="F88" s="68"/>
    </row>
    <row r="89" spans="1:8" s="81" customFormat="1" ht="20.100000000000001" customHeight="1">
      <c r="A89" s="807"/>
      <c r="B89" s="287"/>
      <c r="C89" s="67"/>
      <c r="D89" s="107"/>
      <c r="E89" s="107"/>
      <c r="F89" s="53"/>
    </row>
    <row r="90" spans="1:8" s="107" customFormat="1" ht="20.100000000000001" customHeight="1">
      <c r="A90" s="363"/>
      <c r="B90" s="287"/>
      <c r="C90" s="67"/>
      <c r="F90" s="53"/>
    </row>
    <row r="91" spans="1:8" s="107" customFormat="1" ht="20.100000000000001" customHeight="1">
      <c r="A91" s="363"/>
      <c r="B91" s="287"/>
      <c r="C91" s="67"/>
      <c r="F91" s="53"/>
    </row>
    <row r="92" spans="1:8" s="107" customFormat="1" ht="20.100000000000001" customHeight="1">
      <c r="A92" s="154" t="s">
        <v>625</v>
      </c>
      <c r="B92" s="287"/>
      <c r="C92" s="366" t="e">
        <f>MIN(C81,C84)</f>
        <v>#DIV/0!</v>
      </c>
      <c r="F92" s="53"/>
    </row>
    <row r="93" spans="1:8" s="107" customFormat="1" ht="20.100000000000001" customHeight="1">
      <c r="A93" s="807" t="s">
        <v>622</v>
      </c>
      <c r="B93" s="287"/>
      <c r="C93" s="67"/>
      <c r="F93" s="53"/>
    </row>
    <row r="94" spans="1:8" s="107" customFormat="1" ht="20.100000000000001" customHeight="1">
      <c r="A94" s="807"/>
      <c r="B94" s="287"/>
      <c r="C94" s="67"/>
      <c r="F94" s="53"/>
    </row>
    <row r="95" spans="1:8" s="107" customFormat="1" ht="20.100000000000001" customHeight="1">
      <c r="A95" s="367"/>
      <c r="B95" s="287"/>
      <c r="C95" s="67"/>
      <c r="F95" s="53"/>
    </row>
    <row r="96" spans="1:8" s="107" customFormat="1" ht="20.100000000000001" customHeight="1">
      <c r="A96" s="367"/>
      <c r="B96" s="287"/>
      <c r="C96" s="67"/>
      <c r="F96" s="53"/>
    </row>
    <row r="97" spans="1:8">
      <c r="A97" s="52"/>
      <c r="B97" s="290"/>
      <c r="C97" s="291"/>
      <c r="D97" s="68"/>
      <c r="E97" s="68"/>
      <c r="F97" s="59"/>
    </row>
    <row r="98" spans="1:8" s="107" customFormat="1">
      <c r="A98" s="204"/>
      <c r="B98" s="292"/>
      <c r="C98" s="292"/>
      <c r="D98" s="71"/>
      <c r="E98" s="71"/>
      <c r="F98" s="59"/>
      <c r="H98" s="64"/>
    </row>
    <row r="99" spans="1:8" s="107" customFormat="1" ht="25.15" customHeight="1">
      <c r="A99" s="90" t="s">
        <v>811</v>
      </c>
      <c r="B99" s="282"/>
      <c r="C99" s="293" t="s">
        <v>8</v>
      </c>
      <c r="E99" s="71"/>
      <c r="F99" s="60"/>
    </row>
    <row r="100" spans="1:8" s="107" customFormat="1" ht="30" customHeight="1">
      <c r="A100" s="90"/>
      <c r="B100" s="282"/>
      <c r="C100" s="282"/>
      <c r="E100" s="71"/>
      <c r="F100" s="60"/>
    </row>
    <row r="101" spans="1:8" s="107" customFormat="1" ht="25.15" customHeight="1">
      <c r="A101" s="90"/>
      <c r="B101" s="282"/>
      <c r="C101" s="293"/>
      <c r="D101" s="50"/>
      <c r="E101" s="50"/>
      <c r="F101" s="68"/>
    </row>
    <row r="102" spans="1:8" s="107" customFormat="1" ht="30" customHeight="1">
      <c r="A102" s="89"/>
      <c r="B102" s="294"/>
      <c r="C102" s="294"/>
      <c r="D102" s="50"/>
      <c r="E102" s="50"/>
      <c r="F102" s="68"/>
    </row>
    <row r="103" spans="1:8" s="107" customFormat="1">
      <c r="A103" s="93"/>
      <c r="B103" s="295"/>
      <c r="C103" s="296"/>
      <c r="D103" s="50"/>
      <c r="E103" s="50"/>
      <c r="F103" s="68"/>
    </row>
    <row r="104" spans="1:8" s="107" customFormat="1" ht="25.15" customHeight="1">
      <c r="A104" s="90" t="s">
        <v>549</v>
      </c>
      <c r="B104" s="297"/>
      <c r="C104" s="298" t="s">
        <v>68</v>
      </c>
      <c r="D104" s="50"/>
      <c r="E104" s="50"/>
      <c r="F104" s="68"/>
    </row>
    <row r="105" spans="1:8">
      <c r="A105" s="50"/>
      <c r="B105" s="267"/>
      <c r="C105" s="291"/>
      <c r="D105" s="50"/>
      <c r="E105" s="50"/>
      <c r="F105" s="68"/>
    </row>
  </sheetData>
  <customSheetViews>
    <customSheetView guid="{B8D9EF33-186A-4B50-AB35-4A7A5372E63E}" scale="70" showPageBreaks="1" fitToPage="1" printArea="1" state="hidden" view="pageBreakPreview" topLeftCell="A46">
      <selection activeCell="D65" sqref="D65"/>
      <pageMargins left="0" right="0" top="0.5" bottom="0.5" header="0.25" footer="0.25"/>
      <printOptions horizontalCentered="1"/>
      <pageSetup paperSize="5" scale="47" orientation="portrait" r:id="rId1"/>
      <headerFooter>
        <oddFooter>&amp;L&amp;D&amp;C&amp;Z&amp;F&amp;A</oddFooter>
      </headerFooter>
    </customSheetView>
    <customSheetView guid="{C0E81CA5-1E53-4DD2-94F0-DB2CE09F7672}" scale="60" showPageBreaks="1" fitToPage="1" printArea="1" state="hidden">
      <selection activeCell="A2" sqref="A2:E2"/>
      <pageMargins left="0" right="0" top="0.5" bottom="0.5" header="0.25" footer="0.25"/>
      <printOptions horizontalCentered="1"/>
      <pageSetup paperSize="5" scale="48" orientation="portrait" r:id="rId2"/>
      <headerFooter>
        <oddFooter>&amp;L&amp;D&amp;C&amp;Z&amp;F</oddFooter>
      </headerFooter>
    </customSheetView>
  </customSheetViews>
  <mergeCells count="12">
    <mergeCell ref="A93:A94"/>
    <mergeCell ref="D73:E73"/>
    <mergeCell ref="A88:A89"/>
    <mergeCell ref="A4:E4"/>
    <mergeCell ref="A1:E1"/>
    <mergeCell ref="A2:E2"/>
    <mergeCell ref="A61:B61"/>
    <mergeCell ref="A63:B63"/>
    <mergeCell ref="C48:C49"/>
    <mergeCell ref="B22:B23"/>
    <mergeCell ref="C22:C23"/>
    <mergeCell ref="D22:D23"/>
  </mergeCells>
  <phoneticPr fontId="13" type="noConversion"/>
  <printOptions horizontalCentered="1"/>
  <pageMargins left="0" right="0" top="0.5" bottom="0.5" header="0.25" footer="0.25"/>
  <pageSetup paperSize="5" scale="44" orientation="portrait" r:id="rId3"/>
  <headerFooter>
    <oddFooter>&amp;LRevised March 2017</oddFooter>
  </headerFooter>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F73"/>
  <sheetViews>
    <sheetView zoomScale="70" zoomScaleNormal="70" zoomScaleSheetLayoutView="64" zoomScalePageLayoutView="70" workbookViewId="0">
      <selection sqref="A1:E1"/>
    </sheetView>
  </sheetViews>
  <sheetFormatPr defaultColWidth="8.88671875" defaultRowHeight="18"/>
  <cols>
    <col min="1" max="1" width="52.88671875" style="213" customWidth="1"/>
    <col min="2" max="2" width="24.109375" style="310" customWidth="1"/>
    <col min="3" max="3" width="23.5546875" style="310" customWidth="1"/>
    <col min="4" max="4" width="11" style="330" customWidth="1"/>
    <col min="5" max="5" width="26.88671875" style="310" customWidth="1"/>
    <col min="6" max="6" width="11.6640625" style="213" bestFit="1" customWidth="1"/>
    <col min="7" max="16384" width="8.88671875" style="213"/>
  </cols>
  <sheetData>
    <row r="1" spans="1:5" ht="22.5">
      <c r="A1" s="762" t="s">
        <v>590</v>
      </c>
      <c r="B1" s="762"/>
      <c r="C1" s="762"/>
      <c r="D1" s="762"/>
      <c r="E1" s="762"/>
    </row>
    <row r="3" spans="1:5" ht="22.5" customHeight="1">
      <c r="A3" s="762" t="str">
        <f>'Gen. Contractors Cost Data'!A6:H6</f>
        <v>CONNECTICUT HOUSING FINANCE AUTHORITY</v>
      </c>
      <c r="B3" s="762"/>
      <c r="C3" s="762"/>
      <c r="D3" s="762"/>
      <c r="E3" s="762"/>
    </row>
    <row r="4" spans="1:5" ht="22.5" customHeight="1">
      <c r="A4" s="211"/>
      <c r="B4" s="300" t="str">
        <f>'Gen. Contractors Cost Data'!D7</f>
        <v>Development Name:</v>
      </c>
      <c r="C4" s="300">
        <f>'Gen. Contractors Cost Data'!E7</f>
        <v>0</v>
      </c>
      <c r="D4" s="327"/>
      <c r="E4" s="300"/>
    </row>
    <row r="5" spans="1:5" ht="22.5" customHeight="1">
      <c r="A5" s="211"/>
      <c r="B5" s="300" t="str">
        <f>'Gen. Contractors Cost Data'!D8</f>
        <v>Development Address:</v>
      </c>
      <c r="C5" s="300">
        <f>'Gen. Contractors Cost Data'!E8</f>
        <v>0</v>
      </c>
      <c r="D5" s="327"/>
      <c r="E5" s="300"/>
    </row>
    <row r="6" spans="1:5" ht="22.5" customHeight="1">
      <c r="A6" s="56"/>
      <c r="B6" s="300" t="str">
        <f>'Gen. Contractors Cost Data'!D9</f>
        <v>CHFA Development #:</v>
      </c>
      <c r="C6" s="300">
        <f>'Gen. Contractors Cost Data'!E9</f>
        <v>0</v>
      </c>
      <c r="D6" s="327"/>
      <c r="E6" s="300"/>
    </row>
    <row r="7" spans="1:5" ht="22.5" customHeight="1">
      <c r="A7" s="56"/>
      <c r="B7" s="300" t="str">
        <f>'Gen. Contractors Cost Data'!D10</f>
        <v>LIHTC #:</v>
      </c>
      <c r="C7" s="300">
        <f>'Gen. Contractors Cost Data'!E10</f>
        <v>0</v>
      </c>
      <c r="D7" s="327"/>
      <c r="E7" s="300"/>
    </row>
    <row r="8" spans="1:5" ht="22.5" customHeight="1">
      <c r="A8" s="211"/>
      <c r="B8" s="300"/>
      <c r="C8" s="300"/>
      <c r="D8" s="327"/>
      <c r="E8" s="300"/>
    </row>
    <row r="9" spans="1:5" ht="22.5" customHeight="1">
      <c r="A9" s="815" t="s">
        <v>572</v>
      </c>
      <c r="B9" s="816"/>
      <c r="C9" s="816"/>
      <c r="D9" s="816"/>
      <c r="E9" s="817"/>
    </row>
    <row r="10" spans="1:5" s="215" customFormat="1" ht="90" customHeight="1">
      <c r="A10" s="214"/>
      <c r="B10" s="301" t="s">
        <v>574</v>
      </c>
      <c r="C10" s="301" t="s">
        <v>587</v>
      </c>
      <c r="D10" s="225" t="s">
        <v>615</v>
      </c>
      <c r="E10" s="301" t="s">
        <v>575</v>
      </c>
    </row>
    <row r="11" spans="1:5" ht="22.5" customHeight="1">
      <c r="A11" s="216" t="s">
        <v>112</v>
      </c>
      <c r="B11" s="302"/>
      <c r="C11" s="303"/>
      <c r="D11" s="221"/>
      <c r="E11" s="304"/>
    </row>
    <row r="12" spans="1:5" ht="22.5" customHeight="1">
      <c r="A12" s="217" t="s">
        <v>109</v>
      </c>
      <c r="B12" s="323">
        <f>'Tax Credit Gap Analysis'!B25</f>
        <v>0</v>
      </c>
      <c r="C12" s="324">
        <f>E12-B12</f>
        <v>0</v>
      </c>
      <c r="D12" s="326" t="s">
        <v>588</v>
      </c>
      <c r="E12" s="324">
        <f>'Tax Credit Gap Analysis'!C25</f>
        <v>0</v>
      </c>
    </row>
    <row r="13" spans="1:5" ht="22.5" customHeight="1">
      <c r="A13" s="217" t="s">
        <v>45</v>
      </c>
      <c r="B13" s="302">
        <f>'Tax Credit Gap Analysis'!B26</f>
        <v>0</v>
      </c>
      <c r="C13" s="303">
        <f t="shared" ref="C13:C20" si="0">E13-B13</f>
        <v>0</v>
      </c>
      <c r="D13" s="221"/>
      <c r="E13" s="304">
        <f>'Tax Credit Gap Analysis'!C26</f>
        <v>0</v>
      </c>
    </row>
    <row r="14" spans="1:5" ht="22.5" customHeight="1">
      <c r="A14" s="217" t="s">
        <v>46</v>
      </c>
      <c r="B14" s="302">
        <f>'Tax Credit Gap Analysis'!B27</f>
        <v>0</v>
      </c>
      <c r="C14" s="303">
        <f t="shared" si="0"/>
        <v>0</v>
      </c>
      <c r="D14" s="221"/>
      <c r="E14" s="304">
        <f>'Tax Credit Gap Analysis'!C27</f>
        <v>0</v>
      </c>
    </row>
    <row r="15" spans="1:5" ht="22.5" customHeight="1">
      <c r="A15" s="217" t="s">
        <v>111</v>
      </c>
      <c r="B15" s="302">
        <f>'Tax Credit Gap Analysis'!B28</f>
        <v>0</v>
      </c>
      <c r="C15" s="303">
        <f t="shared" si="0"/>
        <v>0</v>
      </c>
      <c r="D15" s="221"/>
      <c r="E15" s="304">
        <f>'Tax Credit Gap Analysis'!C28</f>
        <v>0</v>
      </c>
    </row>
    <row r="16" spans="1:5" ht="22.5" customHeight="1">
      <c r="A16" s="217" t="s">
        <v>106</v>
      </c>
      <c r="B16" s="302">
        <f>'Tax Credit Gap Analysis'!B29</f>
        <v>0</v>
      </c>
      <c r="C16" s="303">
        <f t="shared" si="0"/>
        <v>0</v>
      </c>
      <c r="D16" s="221"/>
      <c r="E16" s="304">
        <f>'Tax Credit Gap Analysis'!C29</f>
        <v>0</v>
      </c>
    </row>
    <row r="17" spans="1:5" ht="22.5" customHeight="1">
      <c r="A17" s="217" t="s">
        <v>107</v>
      </c>
      <c r="B17" s="302">
        <f>'Tax Credit Gap Analysis'!B30</f>
        <v>0</v>
      </c>
      <c r="C17" s="303">
        <f t="shared" si="0"/>
        <v>0</v>
      </c>
      <c r="D17" s="221"/>
      <c r="E17" s="304">
        <f>'Tax Credit Gap Analysis'!C30</f>
        <v>0</v>
      </c>
    </row>
    <row r="18" spans="1:5" ht="22.5" customHeight="1">
      <c r="A18" s="217" t="s">
        <v>108</v>
      </c>
      <c r="B18" s="302">
        <f>'Tax Credit Gap Analysis'!B31</f>
        <v>0</v>
      </c>
      <c r="C18" s="303">
        <f t="shared" si="0"/>
        <v>0</v>
      </c>
      <c r="D18" s="221"/>
      <c r="E18" s="304">
        <f>'Tax Credit Gap Analysis'!C31</f>
        <v>0</v>
      </c>
    </row>
    <row r="19" spans="1:5" ht="22.5" customHeight="1">
      <c r="A19" s="217" t="s">
        <v>110</v>
      </c>
      <c r="B19" s="302">
        <f>'Tax Credit Gap Analysis'!B32</f>
        <v>0</v>
      </c>
      <c r="C19" s="303">
        <f t="shared" si="0"/>
        <v>0</v>
      </c>
      <c r="D19" s="221"/>
      <c r="E19" s="304">
        <f>'Tax Credit Gap Analysis'!C32</f>
        <v>0</v>
      </c>
    </row>
    <row r="20" spans="1:5" ht="22.5" customHeight="1">
      <c r="A20" s="217" t="s">
        <v>163</v>
      </c>
      <c r="B20" s="302">
        <f>'Tax Credit Gap Analysis'!B33</f>
        <v>0</v>
      </c>
      <c r="C20" s="303">
        <f t="shared" si="0"/>
        <v>0</v>
      </c>
      <c r="D20" s="221" t="s">
        <v>628</v>
      </c>
      <c r="E20" s="304">
        <f>'Tax Credit Gap Analysis'!C33</f>
        <v>0</v>
      </c>
    </row>
    <row r="21" spans="1:5" ht="22.5" customHeight="1">
      <c r="A21" s="206" t="s">
        <v>113</v>
      </c>
      <c r="B21" s="325">
        <f>SUM(B12:B20)</f>
        <v>0</v>
      </c>
      <c r="C21" s="325">
        <f>SUM(C12:C20)</f>
        <v>0</v>
      </c>
      <c r="D21" s="326"/>
      <c r="E21" s="325">
        <f>SUM(E12:E20)</f>
        <v>0</v>
      </c>
    </row>
    <row r="22" spans="1:5" ht="22.5" customHeight="1">
      <c r="A22" s="206"/>
      <c r="B22" s="304"/>
      <c r="C22" s="303"/>
      <c r="D22" s="221"/>
      <c r="E22" s="304"/>
    </row>
    <row r="23" spans="1:5" ht="22.5" customHeight="1">
      <c r="A23" s="206" t="s">
        <v>114</v>
      </c>
      <c r="B23" s="304"/>
      <c r="C23" s="303"/>
      <c r="D23" s="221"/>
      <c r="E23" s="304"/>
    </row>
    <row r="24" spans="1:5" ht="22.5" customHeight="1">
      <c r="A24" s="217" t="s">
        <v>44</v>
      </c>
      <c r="B24" s="323">
        <f>'Tax Credit Gap Analysis'!B37</f>
        <v>0</v>
      </c>
      <c r="C24" s="324">
        <f>E24-B24</f>
        <v>0</v>
      </c>
      <c r="D24" s="326"/>
      <c r="E24" s="324">
        <f>'Tax Credit Gap Analysis'!C37</f>
        <v>0</v>
      </c>
    </row>
    <row r="25" spans="1:5" ht="22.5" customHeight="1">
      <c r="A25" s="217" t="s">
        <v>116</v>
      </c>
      <c r="B25" s="304">
        <f>'Tax Credit Gap Analysis'!B38</f>
        <v>0</v>
      </c>
      <c r="C25" s="303">
        <f t="shared" ref="C25:C27" si="1">E25-B25</f>
        <v>0</v>
      </c>
      <c r="D25" s="221"/>
      <c r="E25" s="304">
        <f>'Tax Credit Gap Analysis'!C38</f>
        <v>0</v>
      </c>
    </row>
    <row r="26" spans="1:5" ht="22.5" customHeight="1">
      <c r="A26" s="217" t="s">
        <v>116</v>
      </c>
      <c r="B26" s="304">
        <f>'Tax Credit Gap Analysis'!B39</f>
        <v>0</v>
      </c>
      <c r="C26" s="303">
        <f t="shared" si="1"/>
        <v>0</v>
      </c>
      <c r="D26" s="221"/>
      <c r="E26" s="304">
        <f>'Tax Credit Gap Analysis'!C39</f>
        <v>0</v>
      </c>
    </row>
    <row r="27" spans="1:5" ht="22.5" customHeight="1">
      <c r="A27" s="217" t="s">
        <v>116</v>
      </c>
      <c r="B27" s="304">
        <f>'Tax Credit Gap Analysis'!B40</f>
        <v>0</v>
      </c>
      <c r="C27" s="303">
        <f t="shared" si="1"/>
        <v>0</v>
      </c>
      <c r="D27" s="221"/>
      <c r="E27" s="304">
        <f>'Tax Credit Gap Analysis'!C40</f>
        <v>0</v>
      </c>
    </row>
    <row r="28" spans="1:5" ht="22.5" customHeight="1">
      <c r="A28" s="206" t="s">
        <v>115</v>
      </c>
      <c r="B28" s="325">
        <f>SUM(B24:B27)</f>
        <v>0</v>
      </c>
      <c r="C28" s="325">
        <f>SUM(C24:C27)</f>
        <v>0</v>
      </c>
      <c r="D28" s="326"/>
      <c r="E28" s="325">
        <f>SUM(E24:E27)</f>
        <v>0</v>
      </c>
    </row>
    <row r="29" spans="1:5" ht="22.5" customHeight="1">
      <c r="A29" s="206"/>
      <c r="B29" s="305"/>
      <c r="C29" s="303"/>
      <c r="D29" s="221"/>
      <c r="E29" s="305"/>
    </row>
    <row r="30" spans="1:5" ht="22.5" customHeight="1">
      <c r="A30" s="207" t="s">
        <v>35</v>
      </c>
      <c r="B30" s="325">
        <f>B21+B28</f>
        <v>0</v>
      </c>
      <c r="C30" s="325">
        <f>C21+C28</f>
        <v>0</v>
      </c>
      <c r="D30" s="326"/>
      <c r="E30" s="325">
        <f>E21+E28</f>
        <v>0</v>
      </c>
    </row>
    <row r="31" spans="1:5" ht="22.5" customHeight="1">
      <c r="A31" s="218"/>
      <c r="B31" s="306"/>
      <c r="C31" s="307"/>
      <c r="D31" s="328"/>
      <c r="E31" s="306"/>
    </row>
    <row r="32" spans="1:5" ht="22.5" customHeight="1">
      <c r="A32" s="219"/>
      <c r="B32" s="308"/>
      <c r="C32" s="307"/>
      <c r="D32" s="328"/>
      <c r="E32" s="309"/>
    </row>
    <row r="33" spans="1:6" s="215" customFormat="1" ht="22.5" customHeight="1">
      <c r="A33" s="815" t="s">
        <v>586</v>
      </c>
      <c r="B33" s="816"/>
      <c r="C33" s="816"/>
      <c r="D33" s="816"/>
      <c r="E33" s="817"/>
    </row>
    <row r="34" spans="1:6" s="215" customFormat="1" ht="90" customHeight="1">
      <c r="A34" s="214"/>
      <c r="B34" s="301" t="s">
        <v>574</v>
      </c>
      <c r="C34" s="301" t="s">
        <v>587</v>
      </c>
      <c r="D34" s="225" t="s">
        <v>615</v>
      </c>
      <c r="E34" s="301" t="s">
        <v>575</v>
      </c>
      <c r="F34" s="820" t="s">
        <v>614</v>
      </c>
    </row>
    <row r="35" spans="1:6" ht="22.5" customHeight="1">
      <c r="A35" s="220" t="s">
        <v>145</v>
      </c>
      <c r="B35" s="324">
        <f>'Recapitulation Sheet'!C61</f>
        <v>0</v>
      </c>
      <c r="C35" s="324">
        <f>E35-B35</f>
        <v>0</v>
      </c>
      <c r="D35" s="326"/>
      <c r="E35" s="324">
        <f>+SUM('Tax Credit Gap Analysis'!$C$50:$C$55)</f>
        <v>0</v>
      </c>
      <c r="F35" s="820"/>
    </row>
    <row r="36" spans="1:6" ht="22.5" customHeight="1">
      <c r="A36" s="220" t="s">
        <v>162</v>
      </c>
      <c r="B36" s="303">
        <f>'Recapitulation Sheet'!C62</f>
        <v>0</v>
      </c>
      <c r="C36" s="304" t="e">
        <f t="shared" ref="C36:C39" si="2">E36-B36</f>
        <v>#DIV/0!</v>
      </c>
      <c r="D36" s="221"/>
      <c r="E36" s="303" t="e">
        <f>'Tax Credit Gap Analysis'!C56</f>
        <v>#DIV/0!</v>
      </c>
      <c r="F36" s="351" t="e">
        <f>E36/E35</f>
        <v>#DIV/0!</v>
      </c>
    </row>
    <row r="37" spans="1:6" ht="22.5" customHeight="1">
      <c r="A37" s="220" t="s">
        <v>263</v>
      </c>
      <c r="B37" s="303">
        <f>'Recapitulation Sheet'!C63</f>
        <v>0</v>
      </c>
      <c r="C37" s="304">
        <f t="shared" si="2"/>
        <v>0</v>
      </c>
      <c r="D37" s="221"/>
      <c r="E37" s="303">
        <f>'Tax Credit Gap Analysis'!C57</f>
        <v>0</v>
      </c>
    </row>
    <row r="38" spans="1:6" ht="22.5" customHeight="1">
      <c r="A38" s="220" t="s">
        <v>58</v>
      </c>
      <c r="B38" s="303">
        <f>'Recapitulation Sheet'!C64+'Recapitulation Sheet'!C65</f>
        <v>0</v>
      </c>
      <c r="C38" s="304">
        <f t="shared" si="2"/>
        <v>0</v>
      </c>
      <c r="D38" s="221"/>
      <c r="E38" s="303">
        <f>'Tax Credit Gap Analysis'!C58+'Tax Credit Gap Analysis'!C59</f>
        <v>0</v>
      </c>
    </row>
    <row r="39" spans="1:6" ht="22.5" customHeight="1">
      <c r="A39" s="220" t="s">
        <v>146</v>
      </c>
      <c r="B39" s="303">
        <f>'Recapitulation Sheet'!C66</f>
        <v>0</v>
      </c>
      <c r="C39" s="304">
        <f t="shared" si="2"/>
        <v>0</v>
      </c>
      <c r="D39" s="221" t="s">
        <v>589</v>
      </c>
      <c r="E39" s="303">
        <f>'Tax Credit Gap Analysis'!C60</f>
        <v>0</v>
      </c>
    </row>
    <row r="40" spans="1:6" ht="22.5" customHeight="1">
      <c r="A40" s="222" t="s">
        <v>117</v>
      </c>
      <c r="B40" s="325">
        <f>SUM(B35:B39)</f>
        <v>0</v>
      </c>
      <c r="C40" s="325" t="e">
        <f>SUM(C35:C39)</f>
        <v>#DIV/0!</v>
      </c>
      <c r="D40" s="326"/>
      <c r="E40" s="325" t="e">
        <f>SUM(E35:E39)</f>
        <v>#DIV/0!</v>
      </c>
    </row>
    <row r="41" spans="1:6" ht="22.5" customHeight="1">
      <c r="A41" s="220"/>
      <c r="B41" s="303"/>
      <c r="C41" s="303"/>
      <c r="D41" s="221"/>
      <c r="E41" s="304"/>
    </row>
    <row r="42" spans="1:6" ht="22.5" customHeight="1">
      <c r="A42" s="220" t="s">
        <v>147</v>
      </c>
      <c r="B42" s="324">
        <f>'Recapitulation Sheet'!C69</f>
        <v>0</v>
      </c>
      <c r="C42" s="324">
        <f>E42-B42</f>
        <v>0</v>
      </c>
      <c r="D42" s="326"/>
      <c r="E42" s="324">
        <f>'Recapitulation Sheet'!E69</f>
        <v>0</v>
      </c>
    </row>
    <row r="43" spans="1:6" ht="22.5" customHeight="1">
      <c r="A43" s="220" t="s">
        <v>148</v>
      </c>
      <c r="B43" s="303">
        <f>'Recapitulation Sheet'!C70</f>
        <v>0</v>
      </c>
      <c r="C43" s="304">
        <f t="shared" ref="C43:C48" si="3">E43-B43</f>
        <v>0</v>
      </c>
      <c r="D43" s="221"/>
      <c r="E43" s="304">
        <f>'Recapitulation Sheet'!E70</f>
        <v>0</v>
      </c>
    </row>
    <row r="44" spans="1:6" ht="22.5" customHeight="1">
      <c r="A44" s="220" t="s">
        <v>149</v>
      </c>
      <c r="B44" s="303">
        <f>'Recapitulation Sheet'!C71</f>
        <v>0</v>
      </c>
      <c r="C44" s="304">
        <f t="shared" si="3"/>
        <v>0</v>
      </c>
      <c r="D44" s="221"/>
      <c r="E44" s="304">
        <f>'Recapitulation Sheet'!E71</f>
        <v>0</v>
      </c>
    </row>
    <row r="45" spans="1:6" ht="22.5" customHeight="1">
      <c r="A45" s="220" t="s">
        <v>59</v>
      </c>
      <c r="B45" s="303">
        <f>'Recapitulation Sheet'!C72</f>
        <v>0</v>
      </c>
      <c r="C45" s="304">
        <f t="shared" si="3"/>
        <v>0</v>
      </c>
      <c r="D45" s="221"/>
      <c r="E45" s="304">
        <f>'Recapitulation Sheet'!E72</f>
        <v>0</v>
      </c>
    </row>
    <row r="46" spans="1:6" ht="22.5" customHeight="1">
      <c r="A46" s="220" t="s">
        <v>261</v>
      </c>
      <c r="B46" s="303">
        <f>'Recapitulation Sheet'!C73</f>
        <v>0</v>
      </c>
      <c r="C46" s="304">
        <f t="shared" si="3"/>
        <v>0</v>
      </c>
      <c r="D46" s="221"/>
      <c r="E46" s="304">
        <f>'Recapitulation Sheet'!E73</f>
        <v>0</v>
      </c>
    </row>
    <row r="47" spans="1:6" ht="22.5" customHeight="1">
      <c r="A47" s="220" t="s">
        <v>262</v>
      </c>
      <c r="B47" s="303">
        <f>'Recapitulation Sheet'!C74</f>
        <v>0</v>
      </c>
      <c r="C47" s="304">
        <f t="shared" si="3"/>
        <v>0</v>
      </c>
      <c r="D47" s="221"/>
      <c r="E47" s="304">
        <f>'Recapitulation Sheet'!E74</f>
        <v>0</v>
      </c>
    </row>
    <row r="48" spans="1:6" ht="22.5" customHeight="1">
      <c r="A48" s="220" t="s">
        <v>116</v>
      </c>
      <c r="B48" s="303">
        <f>'Recapitulation Sheet'!C75</f>
        <v>0</v>
      </c>
      <c r="C48" s="304">
        <f t="shared" si="3"/>
        <v>0</v>
      </c>
      <c r="D48" s="221"/>
      <c r="E48" s="304">
        <f>'Recapitulation Sheet'!E75</f>
        <v>0</v>
      </c>
    </row>
    <row r="49" spans="1:5" ht="22.5" customHeight="1">
      <c r="A49" s="222" t="s">
        <v>150</v>
      </c>
      <c r="B49" s="325">
        <f>SUM(B42:B48)</f>
        <v>0</v>
      </c>
      <c r="C49" s="325">
        <f>SUM(C42:C48)</f>
        <v>0</v>
      </c>
      <c r="D49" s="326"/>
      <c r="E49" s="325">
        <f>SUM(E42:E48)</f>
        <v>0</v>
      </c>
    </row>
    <row r="50" spans="1:5" ht="22.5" customHeight="1">
      <c r="A50" s="222"/>
      <c r="B50" s="304"/>
      <c r="C50" s="303"/>
      <c r="D50" s="221"/>
      <c r="E50" s="304"/>
    </row>
    <row r="51" spans="1:5" ht="22.5" customHeight="1">
      <c r="A51" s="223" t="s">
        <v>6</v>
      </c>
      <c r="B51" s="325">
        <f>B40+B49</f>
        <v>0</v>
      </c>
      <c r="C51" s="325" t="e">
        <f>C40+C49</f>
        <v>#DIV/0!</v>
      </c>
      <c r="D51" s="329"/>
      <c r="E51" s="325" t="e">
        <f>E40+E49</f>
        <v>#DIV/0!</v>
      </c>
    </row>
    <row r="52" spans="1:5" ht="22.5" customHeight="1"/>
    <row r="53" spans="1:5" ht="22.5" customHeight="1">
      <c r="A53" s="819"/>
      <c r="B53" s="819"/>
      <c r="C53" s="819"/>
      <c r="D53" s="819"/>
      <c r="E53" s="819"/>
    </row>
    <row r="54" spans="1:5" ht="22.5" customHeight="1">
      <c r="A54" s="213" t="s">
        <v>591</v>
      </c>
    </row>
    <row r="55" spans="1:5" ht="72.75" customHeight="1">
      <c r="A55" s="818" t="s">
        <v>651</v>
      </c>
      <c r="B55" s="818"/>
      <c r="C55" s="818"/>
      <c r="D55" s="818"/>
      <c r="E55" s="818"/>
    </row>
    <row r="56" spans="1:5" ht="9.9499999999999993" customHeight="1">
      <c r="A56" s="361"/>
      <c r="B56" s="361"/>
      <c r="C56" s="361"/>
      <c r="D56" s="361"/>
      <c r="E56" s="361"/>
    </row>
    <row r="57" spans="1:5" ht="48.95" customHeight="1">
      <c r="A57" s="824" t="s">
        <v>652</v>
      </c>
      <c r="B57" s="824"/>
      <c r="C57" s="824"/>
      <c r="D57" s="824"/>
      <c r="E57" s="824"/>
    </row>
    <row r="58" spans="1:5" ht="9.9499999999999993" customHeight="1">
      <c r="A58" s="361"/>
      <c r="B58" s="361"/>
      <c r="C58" s="361"/>
      <c r="D58" s="361"/>
      <c r="E58" s="361"/>
    </row>
    <row r="59" spans="1:5" ht="89.25" customHeight="1">
      <c r="A59" s="824" t="s">
        <v>653</v>
      </c>
      <c r="B59" s="824"/>
      <c r="C59" s="824"/>
      <c r="D59" s="824"/>
      <c r="E59" s="824"/>
    </row>
    <row r="60" spans="1:5" ht="9.9499999999999993" customHeight="1">
      <c r="A60" s="361"/>
      <c r="B60" s="361"/>
      <c r="C60" s="361"/>
      <c r="D60" s="361"/>
      <c r="E60" s="361"/>
    </row>
    <row r="61" spans="1:5" ht="45" customHeight="1">
      <c r="A61" s="823"/>
      <c r="B61" s="823"/>
      <c r="C61" s="823"/>
      <c r="D61" s="823"/>
      <c r="E61" s="823"/>
    </row>
    <row r="62" spans="1:5" ht="9.9499999999999993" customHeight="1">
      <c r="A62" s="361"/>
      <c r="B62" s="361"/>
      <c r="C62" s="361"/>
      <c r="D62" s="361"/>
      <c r="E62" s="361"/>
    </row>
    <row r="63" spans="1:5" ht="24.75" customHeight="1">
      <c r="A63" s="361"/>
      <c r="B63" s="361"/>
      <c r="C63" s="361"/>
      <c r="D63" s="361"/>
      <c r="E63" s="361"/>
    </row>
    <row r="66" spans="1:5">
      <c r="A66" s="740"/>
      <c r="B66" s="311"/>
      <c r="C66" s="307"/>
      <c r="D66" s="331"/>
      <c r="E66" s="311"/>
    </row>
    <row r="67" spans="1:5">
      <c r="A67" s="821" t="s">
        <v>812</v>
      </c>
      <c r="B67" s="821"/>
      <c r="C67" s="389"/>
      <c r="D67" s="822" t="s">
        <v>8</v>
      </c>
      <c r="E67" s="822"/>
    </row>
    <row r="68" spans="1:5">
      <c r="A68" s="373"/>
      <c r="B68" s="373"/>
      <c r="C68" s="389"/>
      <c r="D68" s="328"/>
      <c r="E68" s="328"/>
    </row>
    <row r="69" spans="1:5">
      <c r="A69" s="224"/>
      <c r="B69" s="307"/>
      <c r="C69" s="307"/>
      <c r="D69" s="328"/>
      <c r="E69" s="313"/>
    </row>
    <row r="70" spans="1:5">
      <c r="A70" s="224"/>
      <c r="E70" s="313"/>
    </row>
    <row r="71" spans="1:5">
      <c r="A71" s="224"/>
      <c r="B71" s="307"/>
      <c r="C71" s="307"/>
      <c r="D71" s="328"/>
      <c r="E71" s="312"/>
    </row>
    <row r="72" spans="1:5">
      <c r="A72" s="740"/>
      <c r="B72" s="311"/>
      <c r="C72" s="307"/>
      <c r="D72" s="331"/>
      <c r="E72" s="311"/>
    </row>
    <row r="73" spans="1:5">
      <c r="A73" s="821" t="s">
        <v>813</v>
      </c>
      <c r="B73" s="821"/>
      <c r="C73" s="389"/>
      <c r="D73" s="822" t="s">
        <v>8</v>
      </c>
      <c r="E73" s="822"/>
    </row>
  </sheetData>
  <customSheetViews>
    <customSheetView guid="{B8D9EF33-186A-4B50-AB35-4A7A5372E63E}" scale="64" showPageBreaks="1" state="hidden" view="pageBreakPreview">
      <selection activeCell="B22" sqref="B22"/>
      <pageMargins left="0" right="0" top="0.5" bottom="0.5" header="0.3" footer="0.3"/>
      <printOptions horizontalCentered="1"/>
      <pageSetup scale="41" orientation="portrait" r:id="rId1"/>
      <headerFooter>
        <oddHeader>&amp;RExhibit D</oddHeader>
        <oddFooter>&amp;L&amp;D&amp;C&amp;Z&amp;F</oddFooter>
      </headerFooter>
    </customSheetView>
    <customSheetView guid="{C0E81CA5-1E53-4DD2-94F0-DB2CE09F7672}" scale="64" showPageBreaks="1" state="hidden" view="pageBreakPreview" topLeftCell="A42">
      <selection activeCell="C47" sqref="C47"/>
      <pageMargins left="0" right="0" top="0.5" bottom="0.5" header="0.3" footer="0.3"/>
      <printOptions horizontalCentered="1"/>
      <pageSetup scale="41" orientation="portrait" r:id="rId2"/>
      <headerFooter>
        <oddHeader>&amp;RExhibit D</oddHeader>
        <oddFooter>&amp;L&amp;D&amp;C&amp;Z&amp;F</oddFooter>
      </headerFooter>
    </customSheetView>
  </customSheetViews>
  <mergeCells count="14">
    <mergeCell ref="F34:F35"/>
    <mergeCell ref="A67:B67"/>
    <mergeCell ref="D67:E67"/>
    <mergeCell ref="A3:E3"/>
    <mergeCell ref="A73:B73"/>
    <mergeCell ref="D73:E73"/>
    <mergeCell ref="A61:E61"/>
    <mergeCell ref="A57:E57"/>
    <mergeCell ref="A59:E59"/>
    <mergeCell ref="A1:E1"/>
    <mergeCell ref="A9:E9"/>
    <mergeCell ref="A33:E33"/>
    <mergeCell ref="A55:E55"/>
    <mergeCell ref="A53:E53"/>
  </mergeCells>
  <phoneticPr fontId="36" type="noConversion"/>
  <conditionalFormatting sqref="F36">
    <cfRule type="cellIs" dxfId="0" priority="1" operator="greaterThan">
      <formula>0.15</formula>
    </cfRule>
  </conditionalFormatting>
  <printOptions horizontalCentered="1"/>
  <pageMargins left="0" right="0" top="0.5" bottom="0.25" header="0.3" footer="0.3"/>
  <pageSetup scale="40" orientation="portrait" r:id="rId3"/>
  <headerFooter>
    <oddHeader>&amp;R&amp;"Arial,Bold"Exhibit 'C'</oddHeader>
    <oddFooter>&amp;LRevised March 2017</oddFooter>
  </headerFooter>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L56"/>
  <sheetViews>
    <sheetView zoomScale="78" zoomScaleNormal="78" workbookViewId="0">
      <selection sqref="A1:B1"/>
    </sheetView>
  </sheetViews>
  <sheetFormatPr defaultRowHeight="16.5"/>
  <cols>
    <col min="1" max="1" width="15.109375" style="132" bestFit="1" customWidth="1"/>
    <col min="2" max="256" width="8.88671875" style="132"/>
    <col min="257" max="257" width="15.109375" style="132" bestFit="1" customWidth="1"/>
    <col min="258" max="512" width="8.88671875" style="132"/>
    <col min="513" max="513" width="15.109375" style="132" bestFit="1" customWidth="1"/>
    <col min="514" max="768" width="8.88671875" style="132"/>
    <col min="769" max="769" width="15.109375" style="132" bestFit="1" customWidth="1"/>
    <col min="770" max="1024" width="8.88671875" style="132"/>
    <col min="1025" max="1025" width="15.109375" style="132" bestFit="1" customWidth="1"/>
    <col min="1026" max="1280" width="8.88671875" style="132"/>
    <col min="1281" max="1281" width="15.109375" style="132" bestFit="1" customWidth="1"/>
    <col min="1282" max="1536" width="8.88671875" style="132"/>
    <col min="1537" max="1537" width="15.109375" style="132" bestFit="1" customWidth="1"/>
    <col min="1538" max="1792" width="8.88671875" style="132"/>
    <col min="1793" max="1793" width="15.109375" style="132" bestFit="1" customWidth="1"/>
    <col min="1794" max="2048" width="8.88671875" style="132"/>
    <col min="2049" max="2049" width="15.109375" style="132" bestFit="1" customWidth="1"/>
    <col min="2050" max="2304" width="8.88671875" style="132"/>
    <col min="2305" max="2305" width="15.109375" style="132" bestFit="1" customWidth="1"/>
    <col min="2306" max="2560" width="8.88671875" style="132"/>
    <col min="2561" max="2561" width="15.109375" style="132" bestFit="1" customWidth="1"/>
    <col min="2562" max="2816" width="8.88671875" style="132"/>
    <col min="2817" max="2817" width="15.109375" style="132" bestFit="1" customWidth="1"/>
    <col min="2818" max="3072" width="8.88671875" style="132"/>
    <col min="3073" max="3073" width="15.109375" style="132" bestFit="1" customWidth="1"/>
    <col min="3074" max="3328" width="8.88671875" style="132"/>
    <col min="3329" max="3329" width="15.109375" style="132" bestFit="1" customWidth="1"/>
    <col min="3330" max="3584" width="8.88671875" style="132"/>
    <col min="3585" max="3585" width="15.109375" style="132" bestFit="1" customWidth="1"/>
    <col min="3586" max="3840" width="8.88671875" style="132"/>
    <col min="3841" max="3841" width="15.109375" style="132" bestFit="1" customWidth="1"/>
    <col min="3842" max="4096" width="8.88671875" style="132"/>
    <col min="4097" max="4097" width="15.109375" style="132" bestFit="1" customWidth="1"/>
    <col min="4098" max="4352" width="8.88671875" style="132"/>
    <col min="4353" max="4353" width="15.109375" style="132" bestFit="1" customWidth="1"/>
    <col min="4354" max="4608" width="8.88671875" style="132"/>
    <col min="4609" max="4609" width="15.109375" style="132" bestFit="1" customWidth="1"/>
    <col min="4610" max="4864" width="8.88671875" style="132"/>
    <col min="4865" max="4865" width="15.109375" style="132" bestFit="1" customWidth="1"/>
    <col min="4866" max="5120" width="8.88671875" style="132"/>
    <col min="5121" max="5121" width="15.109375" style="132" bestFit="1" customWidth="1"/>
    <col min="5122" max="5376" width="8.88671875" style="132"/>
    <col min="5377" max="5377" width="15.109375" style="132" bestFit="1" customWidth="1"/>
    <col min="5378" max="5632" width="8.88671875" style="132"/>
    <col min="5633" max="5633" width="15.109375" style="132" bestFit="1" customWidth="1"/>
    <col min="5634" max="5888" width="8.88671875" style="132"/>
    <col min="5889" max="5889" width="15.109375" style="132" bestFit="1" customWidth="1"/>
    <col min="5890" max="6144" width="8.88671875" style="132"/>
    <col min="6145" max="6145" width="15.109375" style="132" bestFit="1" customWidth="1"/>
    <col min="6146" max="6400" width="8.88671875" style="132"/>
    <col min="6401" max="6401" width="15.109375" style="132" bestFit="1" customWidth="1"/>
    <col min="6402" max="6656" width="8.88671875" style="132"/>
    <col min="6657" max="6657" width="15.109375" style="132" bestFit="1" customWidth="1"/>
    <col min="6658" max="6912" width="8.88671875" style="132"/>
    <col min="6913" max="6913" width="15.109375" style="132" bestFit="1" customWidth="1"/>
    <col min="6914" max="7168" width="8.88671875" style="132"/>
    <col min="7169" max="7169" width="15.109375" style="132" bestFit="1" customWidth="1"/>
    <col min="7170" max="7424" width="8.88671875" style="132"/>
    <col min="7425" max="7425" width="15.109375" style="132" bestFit="1" customWidth="1"/>
    <col min="7426" max="7680" width="8.88671875" style="132"/>
    <col min="7681" max="7681" width="15.109375" style="132" bestFit="1" customWidth="1"/>
    <col min="7682" max="7936" width="8.88671875" style="132"/>
    <col min="7937" max="7937" width="15.109375" style="132" bestFit="1" customWidth="1"/>
    <col min="7938" max="8192" width="8.88671875" style="132"/>
    <col min="8193" max="8193" width="15.109375" style="132" bestFit="1" customWidth="1"/>
    <col min="8194" max="8448" width="8.88671875" style="132"/>
    <col min="8449" max="8449" width="15.109375" style="132" bestFit="1" customWidth="1"/>
    <col min="8450" max="8704" width="8.88671875" style="132"/>
    <col min="8705" max="8705" width="15.109375" style="132" bestFit="1" customWidth="1"/>
    <col min="8706" max="8960" width="8.88671875" style="132"/>
    <col min="8961" max="8961" width="15.109375" style="132" bestFit="1" customWidth="1"/>
    <col min="8962" max="9216" width="8.88671875" style="132"/>
    <col min="9217" max="9217" width="15.109375" style="132" bestFit="1" customWidth="1"/>
    <col min="9218" max="9472" width="8.88671875" style="132"/>
    <col min="9473" max="9473" width="15.109375" style="132" bestFit="1" customWidth="1"/>
    <col min="9474" max="9728" width="8.88671875" style="132"/>
    <col min="9729" max="9729" width="15.109375" style="132" bestFit="1" customWidth="1"/>
    <col min="9730" max="9984" width="8.88671875" style="132"/>
    <col min="9985" max="9985" width="15.109375" style="132" bestFit="1" customWidth="1"/>
    <col min="9986" max="10240" width="8.88671875" style="132"/>
    <col min="10241" max="10241" width="15.109375" style="132" bestFit="1" customWidth="1"/>
    <col min="10242" max="10496" width="8.88671875" style="132"/>
    <col min="10497" max="10497" width="15.109375" style="132" bestFit="1" customWidth="1"/>
    <col min="10498" max="10752" width="8.88671875" style="132"/>
    <col min="10753" max="10753" width="15.109375" style="132" bestFit="1" customWidth="1"/>
    <col min="10754" max="11008" width="8.88671875" style="132"/>
    <col min="11009" max="11009" width="15.109375" style="132" bestFit="1" customWidth="1"/>
    <col min="11010" max="11264" width="8.88671875" style="132"/>
    <col min="11265" max="11265" width="15.109375" style="132" bestFit="1" customWidth="1"/>
    <col min="11266" max="11520" width="8.88671875" style="132"/>
    <col min="11521" max="11521" width="15.109375" style="132" bestFit="1" customWidth="1"/>
    <col min="11522" max="11776" width="8.88671875" style="132"/>
    <col min="11777" max="11777" width="15.109375" style="132" bestFit="1" customWidth="1"/>
    <col min="11778" max="12032" width="8.88671875" style="132"/>
    <col min="12033" max="12033" width="15.109375" style="132" bestFit="1" customWidth="1"/>
    <col min="12034" max="12288" width="8.88671875" style="132"/>
    <col min="12289" max="12289" width="15.109375" style="132" bestFit="1" customWidth="1"/>
    <col min="12290" max="12544" width="8.88671875" style="132"/>
    <col min="12545" max="12545" width="15.109375" style="132" bestFit="1" customWidth="1"/>
    <col min="12546" max="12800" width="8.88671875" style="132"/>
    <col min="12801" max="12801" width="15.109375" style="132" bestFit="1" customWidth="1"/>
    <col min="12802" max="13056" width="8.88671875" style="132"/>
    <col min="13057" max="13057" width="15.109375" style="132" bestFit="1" customWidth="1"/>
    <col min="13058" max="13312" width="8.88671875" style="132"/>
    <col min="13313" max="13313" width="15.109375" style="132" bestFit="1" customWidth="1"/>
    <col min="13314" max="13568" width="8.88671875" style="132"/>
    <col min="13569" max="13569" width="15.109375" style="132" bestFit="1" customWidth="1"/>
    <col min="13570" max="13824" width="8.88671875" style="132"/>
    <col min="13825" max="13825" width="15.109375" style="132" bestFit="1" customWidth="1"/>
    <col min="13826" max="14080" width="8.88671875" style="132"/>
    <col min="14081" max="14081" width="15.109375" style="132" bestFit="1" customWidth="1"/>
    <col min="14082" max="14336" width="8.88671875" style="132"/>
    <col min="14337" max="14337" width="15.109375" style="132" bestFit="1" customWidth="1"/>
    <col min="14338" max="14592" width="8.88671875" style="132"/>
    <col min="14593" max="14593" width="15.109375" style="132" bestFit="1" customWidth="1"/>
    <col min="14594" max="14848" width="8.88671875" style="132"/>
    <col min="14849" max="14849" width="15.109375" style="132" bestFit="1" customWidth="1"/>
    <col min="14850" max="15104" width="8.88671875" style="132"/>
    <col min="15105" max="15105" width="15.109375" style="132" bestFit="1" customWidth="1"/>
    <col min="15106" max="15360" width="8.88671875" style="132"/>
    <col min="15361" max="15361" width="15.109375" style="132" bestFit="1" customWidth="1"/>
    <col min="15362" max="15616" width="8.88671875" style="132"/>
    <col min="15617" max="15617" width="15.109375" style="132" bestFit="1" customWidth="1"/>
    <col min="15618" max="15872" width="8.88671875" style="132"/>
    <col min="15873" max="15873" width="15.109375" style="132" bestFit="1" customWidth="1"/>
    <col min="15874" max="16128" width="8.88671875" style="132"/>
    <col min="16129" max="16129" width="15.109375" style="132" bestFit="1" customWidth="1"/>
    <col min="16130" max="16384" width="8.88671875" style="132"/>
  </cols>
  <sheetData>
    <row r="1" spans="1:2" ht="18.75">
      <c r="A1" s="825" t="s">
        <v>8</v>
      </c>
      <c r="B1" s="826"/>
    </row>
    <row r="2" spans="1:2" ht="18.75">
      <c r="A2" s="136"/>
      <c r="B2" s="136"/>
    </row>
    <row r="3" spans="1:2" ht="18.75">
      <c r="A3" s="136"/>
      <c r="B3" s="136"/>
    </row>
    <row r="4" spans="1:2" ht="18.75">
      <c r="A4" s="137" t="s">
        <v>220</v>
      </c>
      <c r="B4" s="136"/>
    </row>
    <row r="5" spans="1:2" ht="18.75">
      <c r="A5" s="136"/>
      <c r="B5" s="136"/>
    </row>
    <row r="6" spans="1:2" ht="18.75">
      <c r="A6" s="136"/>
      <c r="B6" s="136"/>
    </row>
    <row r="7" spans="1:2" ht="18.75">
      <c r="A7" s="136"/>
      <c r="B7" s="136"/>
    </row>
    <row r="8" spans="1:2" ht="18.75">
      <c r="A8" s="136"/>
      <c r="B8" s="136"/>
    </row>
    <row r="9" spans="1:2" ht="18.75">
      <c r="A9" s="136" t="s">
        <v>211</v>
      </c>
      <c r="B9" s="136"/>
    </row>
    <row r="10" spans="1:2" ht="18.75">
      <c r="A10" s="136"/>
      <c r="B10" s="136"/>
    </row>
    <row r="11" spans="1:2" ht="18.75">
      <c r="A11" s="136" t="s">
        <v>212</v>
      </c>
      <c r="B11" s="136"/>
    </row>
    <row r="12" spans="1:2" ht="18.75">
      <c r="A12" s="136" t="s">
        <v>213</v>
      </c>
      <c r="B12" s="136"/>
    </row>
    <row r="13" spans="1:2" ht="18.75">
      <c r="A13" s="136" t="s">
        <v>214</v>
      </c>
      <c r="B13" s="136"/>
    </row>
    <row r="14" spans="1:2" ht="18.75">
      <c r="A14" s="136"/>
      <c r="B14" s="136"/>
    </row>
    <row r="15" spans="1:2" ht="18.75">
      <c r="A15" s="136" t="s">
        <v>221</v>
      </c>
      <c r="B15" s="136"/>
    </row>
    <row r="16" spans="1:2" ht="18.75">
      <c r="A16" s="136"/>
      <c r="B16" s="136"/>
    </row>
    <row r="17" spans="1:12" ht="18.75">
      <c r="A17" s="136" t="s">
        <v>222</v>
      </c>
      <c r="B17" s="136"/>
    </row>
    <row r="18" spans="1:12" ht="18.75">
      <c r="A18" s="136"/>
      <c r="B18" s="136"/>
    </row>
    <row r="19" spans="1:12" ht="18.75">
      <c r="A19" s="136" t="s">
        <v>255</v>
      </c>
      <c r="B19" s="136"/>
    </row>
    <row r="20" spans="1:12" ht="18.75">
      <c r="A20" s="136" t="s">
        <v>315</v>
      </c>
      <c r="B20" s="136"/>
    </row>
    <row r="21" spans="1:12" ht="18.75">
      <c r="A21" s="136" t="s">
        <v>256</v>
      </c>
      <c r="B21" s="136"/>
    </row>
    <row r="22" spans="1:12" ht="18.75">
      <c r="A22" s="136" t="s">
        <v>257</v>
      </c>
      <c r="B22" s="136"/>
    </row>
    <row r="23" spans="1:12" ht="18.75">
      <c r="A23" s="136"/>
      <c r="B23" s="136"/>
    </row>
    <row r="24" spans="1:12" ht="18.75">
      <c r="A24" s="136" t="s">
        <v>302</v>
      </c>
      <c r="B24" s="138"/>
      <c r="C24" s="134"/>
      <c r="D24" s="134"/>
      <c r="E24" s="134"/>
      <c r="F24" s="134"/>
      <c r="G24" s="134"/>
      <c r="H24" s="134"/>
      <c r="I24" s="134"/>
      <c r="J24" s="134"/>
      <c r="K24" s="134"/>
      <c r="L24" s="134"/>
    </row>
    <row r="25" spans="1:12" ht="18.75">
      <c r="A25" s="136" t="s">
        <v>303</v>
      </c>
      <c r="B25" s="138"/>
      <c r="C25" s="134"/>
      <c r="D25" s="134"/>
      <c r="E25" s="134"/>
      <c r="F25" s="134"/>
      <c r="G25" s="134"/>
      <c r="H25" s="134"/>
      <c r="I25" s="134"/>
      <c r="J25" s="134"/>
      <c r="K25" s="134"/>
      <c r="L25" s="134"/>
    </row>
    <row r="26" spans="1:12" ht="18.75">
      <c r="A26" s="136" t="s">
        <v>648</v>
      </c>
      <c r="B26" s="138"/>
      <c r="C26" s="134"/>
      <c r="D26" s="134"/>
      <c r="E26" s="134"/>
      <c r="F26" s="134"/>
      <c r="G26" s="134"/>
      <c r="H26" s="134"/>
      <c r="I26" s="134"/>
      <c r="J26" s="134"/>
      <c r="K26" s="134"/>
      <c r="L26" s="134"/>
    </row>
    <row r="27" spans="1:12" ht="18.75">
      <c r="A27" s="136" t="s">
        <v>311</v>
      </c>
      <c r="B27" s="138"/>
      <c r="C27" s="134"/>
      <c r="D27" s="134"/>
      <c r="E27" s="134"/>
      <c r="F27" s="134"/>
      <c r="G27" s="134"/>
      <c r="H27" s="134"/>
      <c r="I27" s="134"/>
      <c r="J27" s="134"/>
      <c r="K27" s="134"/>
      <c r="L27" s="134"/>
    </row>
    <row r="28" spans="1:12" ht="18.75">
      <c r="A28" s="136" t="s">
        <v>314</v>
      </c>
      <c r="B28" s="138"/>
      <c r="C28" s="134"/>
      <c r="D28" s="134"/>
      <c r="E28" s="134"/>
      <c r="F28" s="134"/>
      <c r="G28" s="134"/>
      <c r="H28" s="134"/>
      <c r="I28" s="134"/>
      <c r="J28" s="134"/>
      <c r="K28" s="134"/>
      <c r="L28" s="134"/>
    </row>
    <row r="29" spans="1:12" ht="18.75">
      <c r="A29" s="136" t="s">
        <v>312</v>
      </c>
      <c r="B29" s="134"/>
      <c r="C29" s="134"/>
      <c r="D29" s="134"/>
      <c r="E29" s="134"/>
      <c r="F29" s="134"/>
      <c r="G29" s="134"/>
      <c r="H29" s="134"/>
      <c r="I29" s="134"/>
      <c r="J29" s="134"/>
      <c r="K29" s="134"/>
      <c r="L29" s="134"/>
    </row>
    <row r="30" spans="1:12" ht="18.75">
      <c r="A30" s="136"/>
      <c r="B30" s="138"/>
      <c r="C30" s="134"/>
      <c r="D30" s="134"/>
      <c r="E30" s="134"/>
      <c r="F30" s="134"/>
      <c r="G30" s="134"/>
      <c r="H30" s="134"/>
      <c r="I30" s="134"/>
      <c r="J30" s="134"/>
      <c r="K30" s="134"/>
    </row>
    <row r="31" spans="1:12" ht="18.75">
      <c r="A31" s="136" t="s">
        <v>649</v>
      </c>
    </row>
    <row r="32" spans="1:12" ht="18.75">
      <c r="A32" s="139" t="s">
        <v>316</v>
      </c>
      <c r="B32" s="138"/>
      <c r="C32" s="134"/>
      <c r="D32" s="134"/>
      <c r="E32" s="134"/>
      <c r="F32" s="134"/>
      <c r="G32" s="134"/>
      <c r="H32" s="134"/>
      <c r="I32" s="134"/>
      <c r="J32" s="134"/>
      <c r="K32" s="134"/>
    </row>
    <row r="33" spans="1:11" ht="18.75">
      <c r="A33" s="139" t="s">
        <v>258</v>
      </c>
      <c r="B33" s="138"/>
      <c r="C33" s="134"/>
      <c r="D33" s="134"/>
      <c r="E33" s="134"/>
      <c r="F33" s="134"/>
      <c r="G33" s="134"/>
      <c r="H33" s="134"/>
      <c r="I33" s="134"/>
      <c r="J33" s="134"/>
      <c r="K33" s="134"/>
    </row>
    <row r="34" spans="1:11" ht="18.75">
      <c r="A34" s="155" t="s">
        <v>267</v>
      </c>
      <c r="B34" s="138"/>
      <c r="C34" s="134"/>
      <c r="D34" s="134"/>
      <c r="E34" s="134"/>
      <c r="F34" s="134"/>
      <c r="G34" s="134"/>
      <c r="H34" s="134"/>
      <c r="I34" s="134"/>
      <c r="J34" s="134"/>
      <c r="K34" s="134"/>
    </row>
    <row r="35" spans="1:11" ht="18.75">
      <c r="A35" s="136" t="s">
        <v>317</v>
      </c>
      <c r="B35" s="138"/>
      <c r="C35" s="134"/>
      <c r="D35" s="134"/>
      <c r="E35" s="134"/>
      <c r="F35" s="134"/>
      <c r="G35" s="134"/>
      <c r="H35" s="134"/>
      <c r="I35" s="134"/>
      <c r="J35" s="134"/>
      <c r="K35" s="134"/>
    </row>
    <row r="36" spans="1:11" ht="18.75">
      <c r="A36" s="136" t="s">
        <v>318</v>
      </c>
      <c r="B36" s="138"/>
      <c r="C36" s="134"/>
      <c r="D36" s="134"/>
      <c r="E36" s="134"/>
      <c r="F36" s="134"/>
      <c r="G36" s="134"/>
      <c r="H36" s="134"/>
      <c r="I36" s="134"/>
      <c r="J36" s="134"/>
      <c r="K36" s="134"/>
    </row>
    <row r="37" spans="1:11" ht="18.75">
      <c r="A37" s="136"/>
      <c r="B37" s="138"/>
      <c r="C37" s="134"/>
      <c r="D37" s="134"/>
      <c r="E37" s="134"/>
      <c r="F37" s="134"/>
      <c r="G37" s="134"/>
      <c r="H37" s="134"/>
      <c r="I37" s="134"/>
      <c r="J37" s="134"/>
      <c r="K37" s="134"/>
    </row>
    <row r="38" spans="1:11" ht="18.75">
      <c r="A38" s="136" t="s">
        <v>259</v>
      </c>
      <c r="B38" s="136"/>
    </row>
    <row r="39" spans="1:11" ht="18.75">
      <c r="A39" s="136" t="s">
        <v>260</v>
      </c>
      <c r="B39" s="136"/>
    </row>
    <row r="40" spans="1:11" ht="18.75">
      <c r="A40" s="136"/>
      <c r="B40" s="136"/>
    </row>
    <row r="41" spans="1:11" ht="18.75">
      <c r="A41" s="136"/>
      <c r="B41" s="136"/>
    </row>
    <row r="42" spans="1:11" ht="18.75">
      <c r="A42" s="136" t="s">
        <v>215</v>
      </c>
      <c r="B42" s="136"/>
    </row>
    <row r="43" spans="1:11" ht="18.75">
      <c r="A43" s="136"/>
      <c r="B43" s="136"/>
    </row>
    <row r="44" spans="1:11" ht="18.75">
      <c r="A44" s="136"/>
      <c r="B44" s="136"/>
    </row>
    <row r="45" spans="1:11" ht="18.75">
      <c r="A45" s="140"/>
      <c r="B45" s="140"/>
      <c r="C45" s="135"/>
      <c r="G45" s="135"/>
      <c r="H45" s="135"/>
      <c r="I45" s="135"/>
      <c r="J45" s="135"/>
      <c r="K45" s="135"/>
    </row>
    <row r="46" spans="1:11" ht="18.75">
      <c r="A46" s="136" t="s">
        <v>647</v>
      </c>
      <c r="B46" s="136"/>
      <c r="G46" s="135"/>
      <c r="H46" s="135"/>
      <c r="I46" s="135"/>
      <c r="J46" s="135"/>
      <c r="K46" s="135"/>
    </row>
    <row r="47" spans="1:11" ht="18.75">
      <c r="A47" s="136"/>
      <c r="B47" s="136"/>
    </row>
    <row r="48" spans="1:11" ht="18.75">
      <c r="A48" s="136"/>
      <c r="B48" s="136"/>
    </row>
    <row r="49" spans="1:2" ht="18.75">
      <c r="A49" s="136" t="s">
        <v>216</v>
      </c>
      <c r="B49" s="136"/>
    </row>
    <row r="50" spans="1:2" ht="18.75">
      <c r="A50" s="136" t="s">
        <v>217</v>
      </c>
      <c r="B50" s="136"/>
    </row>
    <row r="51" spans="1:2" ht="18.75">
      <c r="A51" s="136" t="s">
        <v>218</v>
      </c>
      <c r="B51" s="136"/>
    </row>
    <row r="52" spans="1:2" ht="18.75">
      <c r="A52" s="136" t="s">
        <v>219</v>
      </c>
      <c r="B52" s="136"/>
    </row>
    <row r="53" spans="1:2" ht="18.75">
      <c r="A53" s="136" t="s">
        <v>223</v>
      </c>
      <c r="B53" s="136"/>
    </row>
    <row r="54" spans="1:2" ht="18.75">
      <c r="A54" s="136" t="s">
        <v>224</v>
      </c>
      <c r="B54" s="136"/>
    </row>
    <row r="56" spans="1:2">
      <c r="A56" s="133"/>
    </row>
  </sheetData>
  <sheetProtection password="D9BD" sheet="1" objects="1" scenarios="1"/>
  <customSheetViews>
    <customSheetView guid="{B8D9EF33-186A-4B50-AB35-4A7A5372E63E}" scale="78" state="hidden" topLeftCell="A13">
      <selection activeCell="D17" sqref="D17"/>
      <pageMargins left="0.75" right="0.75" top="1" bottom="0.5" header="0.3" footer="0.3"/>
      <printOptions horizontalCentered="1"/>
      <pageSetup scale="65" orientation="portrait" r:id="rId1"/>
    </customSheetView>
    <customSheetView guid="{C0E81CA5-1E53-4DD2-94F0-DB2CE09F7672}" scale="78">
      <selection activeCell="C23" sqref="C23"/>
      <pageMargins left="0.75" right="0.75" top="1" bottom="0.5" header="0.3" footer="0.3"/>
      <printOptions horizontalCentered="1"/>
      <pageSetup scale="65" orientation="portrait" r:id="rId2"/>
    </customSheetView>
  </customSheetViews>
  <mergeCells count="1">
    <mergeCell ref="A1:B1"/>
  </mergeCells>
  <printOptions horizontalCentered="1"/>
  <pageMargins left="0.75" right="0.75" top="1" bottom="0.5" header="0.3" footer="0.3"/>
  <pageSetup scale="65" orientation="portrait"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004C17B0984F4EB7C34C834E0FD2FA" ma:contentTypeVersion="16" ma:contentTypeDescription="Create a new document." ma:contentTypeScope="" ma:versionID="625001125307c39a9eec2438012b5bad">
  <xsd:schema xmlns:xsd="http://www.w3.org/2001/XMLSchema" xmlns:p="http://schemas.microsoft.com/office/2006/metadata/properties" xmlns:ns2="cdd286db-bc99-4ab5-8342-47288dcedd5b" xmlns:ns3="4a063955-bb94-4df6-8367-6f768b508649" targetNamespace="http://schemas.microsoft.com/office/2006/metadata/properties" ma:root="true" ma:fieldsID="dfb296b246986b37bc50ae8f93bdf263" ns2:_="" ns3:_="">
    <xsd:import namespace="cdd286db-bc99-4ab5-8342-47288dcedd5b"/>
    <xsd:import namespace="4a063955-bb94-4df6-8367-6f768b508649"/>
    <xsd:element name="properties">
      <xsd:complexType>
        <xsd:sequence>
          <xsd:element name="documentManagement">
            <xsd:complexType>
              <xsd:all>
                <xsd:element ref="ns2:Short_x0020_Description"/>
                <xsd:element ref="ns2:Long_x0020_Description" minOccurs="0"/>
                <xsd:element ref="ns2:Document_x0020_Target_x0020_Locations" minOccurs="0"/>
                <xsd:element ref="ns2:CHFA_x0020_Document_x0020_Type"/>
                <xsd:element ref="ns2:CHFA_x0020_Target_x0020_Audience" minOccurs="0"/>
                <xsd:element ref="ns2:Expire_x0020_Date" minOccurs="0"/>
                <xsd:element ref="ns3:Archive" minOccurs="0"/>
              </xsd:all>
            </xsd:complexType>
          </xsd:element>
        </xsd:sequence>
      </xsd:complexType>
    </xsd:element>
  </xsd:schema>
  <xsd:schema xmlns:xsd="http://www.w3.org/2001/XMLSchema" xmlns:dms="http://schemas.microsoft.com/office/2006/documentManagement/types" targetNamespace="cdd286db-bc99-4ab5-8342-47288dcedd5b" elementFormDefault="qualified">
    <xsd:import namespace="http://schemas.microsoft.com/office/2006/documentManagement/types"/>
    <xsd:element name="Short_x0020_Description" ma:index="2" ma:displayName="Short Description" ma:default="" ma:description="Please enter a short description of this document." ma:internalName="Short_x0020_Description">
      <xsd:simpleType>
        <xsd:restriction base="dms:Note"/>
      </xsd:simpleType>
    </xsd:element>
    <xsd:element name="Long_x0020_Description" ma:index="3" nillable="true" ma:displayName="Long Description" ma:default="" ma:description="Please enter a long description of what this document is." ma:internalName="Long_x0020_Description">
      <xsd:simpleType>
        <xsd:restriction base="dms:Note"/>
      </xsd:simpleType>
    </xsd:element>
    <xsd:element name="Document_x0020_Target_x0020_Locations" ma:index="4" nillable="true" ma:displayName="Document Target Locations" ma:description="Please select the document library locations that this document should be presented under." ma:internalName="Document_x0020_Target_x0020_Locations">
      <xsd:complexType>
        <xsd:complexContent>
          <xsd:extension base="dms:MultiChoice">
            <xsd:sequence>
              <xsd:element name="Value" maxOccurs="unbounded" minOccurs="0" nillable="true">
                <xsd:simpleType>
                  <xsd:restriction base="dms:Choice">
                    <xsd:enumeration value="Income Limits"/>
                    <xsd:enumeration value="Consolidated Application"/>
                    <xsd:enumeration value="Standards of Design"/>
                    <xsd:enumeration value="Tech Services"/>
                    <xsd:enumeration value="Tech Services - Docs and Forms"/>
                    <xsd:enumeration value="CHFA Mortgage"/>
                    <xsd:enumeration value="Historical Allocations"/>
                    <xsd:enumeration value="**All Tax Credit Programs"/>
                    <xsd:enumeration value="LIHTC Program"/>
                    <xsd:enumeration value="HTCC Program"/>
                    <xsd:enumeration value="Multifamily Interest Rates"/>
                    <xsd:enumeration value="Group Homes"/>
                  </xsd:restriction>
                </xsd:simpleType>
              </xsd:element>
            </xsd:sequence>
          </xsd:extension>
        </xsd:complexContent>
      </xsd:complexType>
    </xsd:element>
    <xsd:element name="CHFA_x0020_Document_x0020_Type" ma:index="5" ma:displayName="CHFA Document Type" ma:default="" ma:description="Please select the type of document this is" ma:format="Dropdown" ma:internalName="CHFA_x0020_Document_x0020_Type">
      <xsd:simpleType>
        <xsd:restriction base="dms:Choice">
          <xsd:enumeration value="Application"/>
          <xsd:enumeration value="Brochure"/>
          <xsd:enumeration value="Contract"/>
          <xsd:enumeration value="Certification"/>
          <xsd:enumeration value="Form"/>
          <xsd:enumeration value="Guide"/>
          <xsd:enumeration value="HTCC Allocations"/>
          <xsd:enumeration value="Information Sheet"/>
          <xsd:enumeration value="LIHTC Allocations"/>
          <xsd:enumeration value="Plan"/>
          <xsd:enumeration value="Presentation"/>
          <xsd:enumeration value="Supplement"/>
          <xsd:enumeration value="Table"/>
        </xsd:restriction>
      </xsd:simpleType>
    </xsd:element>
    <xsd:element name="CHFA_x0020_Target_x0020_Audience" ma:index="6" nillable="true" ma:displayName="CHFA Target Audience" ma:default="" ma:description="Which end-user(s) is/are this document primarily intended for?" ma:internalName="CHFA_x0020_Target_x0020_Audience">
      <xsd:complexType>
        <xsd:complexContent>
          <xsd:extension base="dms:MultiChoice">
            <xsd:sequence>
              <xsd:element name="Value" maxOccurs="unbounded" minOccurs="0" nillable="true">
                <xsd:simpleType>
                  <xsd:restriction base="dms:Choice">
                    <xsd:enumeration value="Accountant"/>
                    <xsd:enumeration value="Assessor"/>
                    <xsd:enumeration value="Architect"/>
                    <xsd:enumeration value="Consultant"/>
                    <xsd:enumeration value="Contractor"/>
                    <xsd:enumeration value="Developer"/>
                    <xsd:enumeration value="Employer"/>
                    <xsd:enumeration value="HFAs"/>
                    <xsd:enumeration value="Investor"/>
                    <xsd:enumeration value="Owner"/>
                    <xsd:enumeration value="Planner"/>
                    <xsd:enumeration value="Social Service Providers"/>
                    <xsd:enumeration value="Sponsor"/>
                    <xsd:enumeration value="Syndicator"/>
                    <xsd:enumeration value="Tenant"/>
                  </xsd:restriction>
                </xsd:simpleType>
              </xsd:element>
            </xsd:sequence>
          </xsd:extension>
        </xsd:complexContent>
      </xsd:complexType>
    </xsd:element>
    <xsd:element name="Expire_x0020_Date" ma:index="7" nillable="true" ma:displayName="Expire Date" ma:description="Does this document expire?  If so, please enter the expiration date." ma:format="DateOnly" ma:internalName="Expire_x0020_Date">
      <xsd:simpleType>
        <xsd:restriction base="dms:DateTime"/>
      </xsd:simpleType>
    </xsd:element>
  </xsd:schema>
  <xsd:schema xmlns:xsd="http://www.w3.org/2001/XMLSchema" xmlns:dms="http://schemas.microsoft.com/office/2006/documentManagement/types" targetNamespace="4a063955-bb94-4df6-8367-6f768b508649" elementFormDefault="qualified">
    <xsd:import namespace="http://schemas.microsoft.com/office/2006/documentManagement/types"/>
    <xsd:element name="Archive" ma:index="15" nillable="true" ma:displayName="Archive" ma:default="0" ma:description="Check this box if you want to &quot;archive&quot; this document (NOTE: at this time &quot;Archiving&quot; is only meaningful for Technical Services documents.)"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hort_x0020_Description xmlns="cdd286db-bc99-4ab5-8342-47288dcedd5b">This form is to be used by CPAs to prepare and submit the General Contractor's and Mortgagor's LIHTC Cost Certifications to CHFA.</Short_x0020_Description>
    <Expire_x0020_Date xmlns="cdd286db-bc99-4ab5-8342-47288dcedd5b" xsi:nil="true"/>
    <Archive xmlns="4a063955-bb94-4df6-8367-6f768b508649">false</Archive>
    <Document_x0020_Target_x0020_Locations xmlns="cdd286db-bc99-4ab5-8342-47288dcedd5b">
      <Value>CHFA Mortgage</Value>
    </Document_x0020_Target_x0020_Locations>
    <CHFA_x0020_Target_x0020_Audience xmlns="cdd286db-bc99-4ab5-8342-47288dcedd5b">
      <Value>Accountant</Value>
      <Value>Consultant</Value>
      <Value>Contractor</Value>
      <Value>Owner</Value>
    </CHFA_x0020_Target_x0020_Audience>
    <Long_x0020_Description xmlns="cdd286db-bc99-4ab5-8342-47288dcedd5b" xsi:nil="true"/>
    <CHFA_x0020_Document_x0020_Type xmlns="cdd286db-bc99-4ab5-8342-47288dcedd5b">Form</CHFA_x0020_Document_x0020_Type>
  </documentManagement>
</p:properties>
</file>

<file path=customXml/itemProps1.xml><?xml version="1.0" encoding="utf-8"?>
<ds:datastoreItem xmlns:ds="http://schemas.openxmlformats.org/officeDocument/2006/customXml" ds:itemID="{ED4DBF2E-1CC8-4256-BD7E-322E820C5205}"/>
</file>

<file path=customXml/itemProps2.xml><?xml version="1.0" encoding="utf-8"?>
<ds:datastoreItem xmlns:ds="http://schemas.openxmlformats.org/officeDocument/2006/customXml" ds:itemID="{E7D21343-593F-4F3C-BF6D-7446D3D4997A}"/>
</file>

<file path=customXml/itemProps3.xml><?xml version="1.0" encoding="utf-8"?>
<ds:datastoreItem xmlns:ds="http://schemas.openxmlformats.org/officeDocument/2006/customXml" ds:itemID="{2970E235-BE1F-43FD-9493-03DA7C5382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LIHTC (only) CostCert Letter</vt:lpstr>
      <vt:lpstr>Gen.Contr. Cert. of Actual Cost</vt:lpstr>
      <vt:lpstr>Gen. Contractors Cost Data</vt:lpstr>
      <vt:lpstr>Mortgagor's-LIHTC Cost Cert.</vt:lpstr>
      <vt:lpstr>Recapitulation Sheet</vt:lpstr>
      <vt:lpstr>LIHTC Building Schedule</vt:lpstr>
      <vt:lpstr>Tax Credit Gap Analysis</vt:lpstr>
      <vt:lpstr>Adj. for Cost Overrun (Savings)</vt:lpstr>
      <vt:lpstr>Subst. Compl Let 9-24-13</vt:lpstr>
      <vt:lpstr>MML-CHFA-NEW</vt:lpstr>
      <vt:lpstr>MML-CHFA-DECD-NEW (2)</vt:lpstr>
      <vt:lpstr>Supplement Cost Cert.</vt:lpstr>
      <vt:lpstr>Supplemental Cost Certification</vt:lpstr>
      <vt:lpstr>'LIHTC (only) CostCert Letter'!OLE_LINK1</vt:lpstr>
      <vt:lpstr>'Gen. Contractors Cost Data'!Print_Area</vt:lpstr>
      <vt:lpstr>'Gen.Contr. Cert. of Actual Cost'!Print_Area</vt:lpstr>
      <vt:lpstr>'LIHTC Building Schedule'!Print_Area</vt:lpstr>
      <vt:lpstr>'MML-CHFA-DECD-NEW (2)'!Print_Area</vt:lpstr>
      <vt:lpstr>'MML-CHFA-NEW'!Print_Area</vt:lpstr>
      <vt:lpstr>'Mortgagor''s-LIHTC Cost Cert.'!Print_Area</vt:lpstr>
      <vt:lpstr>'Tax Credit Gap Analysis'!Print_Area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Cost Certification Workbook</dc:title>
  <dc:subject>Placed in Service Worksheet</dc:subject>
  <dc:creator>Frank Bobak</dc:creator>
  <cp:lastModifiedBy>Kabir, Mahjabeen</cp:lastModifiedBy>
  <cp:lastPrinted>2017-03-29T16:49:56Z</cp:lastPrinted>
  <dcterms:created xsi:type="dcterms:W3CDTF">1999-09-03T16:33:01Z</dcterms:created>
  <dcterms:modified xsi:type="dcterms:W3CDTF">2017-04-13T17:44:41Z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0x01010068004C17B0984F4EB7C34C834E0FD2FA</vt:lpwstr>
  </property>
</Properties>
</file>