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8085"/>
  </bookViews>
  <sheets>
    <sheet name="Rent Calc" sheetId="1" r:id="rId1"/>
    <sheet name="Assets" sheetId="2" r:id="rId2"/>
    <sheet name="Medical" sheetId="3" r:id="rId3"/>
  </sheets>
  <definedNames>
    <definedName name="_xlnm.Print_Area" localSheetId="1">Assets!$A$1:$E$52</definedName>
  </definedNames>
  <calcPr calcId="145621"/>
</workbook>
</file>

<file path=xl/calcChain.xml><?xml version="1.0" encoding="utf-8"?>
<calcChain xmlns="http://schemas.openxmlformats.org/spreadsheetml/2006/main">
  <c r="E21" i="2" l="1"/>
  <c r="E35" i="2" l="1"/>
  <c r="E34" i="2"/>
  <c r="E33" i="2"/>
  <c r="E32" i="2"/>
  <c r="E31" i="2"/>
  <c r="E30" i="2"/>
  <c r="C20" i="2" l="1"/>
  <c r="C37" i="2"/>
  <c r="E20" i="2"/>
  <c r="E3" i="2"/>
  <c r="B3" i="2"/>
  <c r="B2" i="2"/>
  <c r="B51" i="3"/>
  <c r="M16" i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B2" i="3"/>
  <c r="F3" i="3"/>
  <c r="E3" i="3"/>
  <c r="B3" i="3"/>
  <c r="D51" i="3"/>
  <c r="M17" i="1"/>
  <c r="H47" i="1"/>
  <c r="B46" i="1"/>
  <c r="F51" i="3"/>
  <c r="M18" i="1"/>
  <c r="E37" i="2"/>
  <c r="M19" i="1"/>
  <c r="M20" i="1" s="1"/>
  <c r="R22" i="1"/>
  <c r="G30" i="2" l="1"/>
  <c r="G36" i="2"/>
  <c r="E46" i="2"/>
  <c r="E48" i="2" l="1"/>
  <c r="I11" i="1" s="1"/>
  <c r="R12" i="1" s="1"/>
  <c r="R24" i="1" s="1"/>
  <c r="R25" i="1" s="1"/>
  <c r="R31" i="1" s="1"/>
  <c r="E45" i="2"/>
  <c r="R26" i="1" l="1"/>
  <c r="R28" i="1" s="1"/>
  <c r="J43" i="1" s="1"/>
  <c r="I49" i="1" s="1"/>
  <c r="J42" i="1" l="1"/>
  <c r="J44" i="1" s="1"/>
  <c r="R30" i="1"/>
</calcChain>
</file>

<file path=xl/sharedStrings.xml><?xml version="1.0" encoding="utf-8"?>
<sst xmlns="http://schemas.openxmlformats.org/spreadsheetml/2006/main" count="149" uniqueCount="119">
  <si>
    <t>Elderly Housing</t>
  </si>
  <si>
    <t>Rent Calculation Sheet</t>
  </si>
  <si>
    <t xml:space="preserve">A. </t>
  </si>
  <si>
    <t>Family Income</t>
  </si>
  <si>
    <t xml:space="preserve">B. </t>
  </si>
  <si>
    <t>Total Medical Expenses</t>
  </si>
  <si>
    <t>Less reimbursed medical expenses</t>
  </si>
  <si>
    <t>Allowable medical deduction</t>
  </si>
  <si>
    <t>1.</t>
  </si>
  <si>
    <t>2.</t>
  </si>
  <si>
    <t>3.</t>
  </si>
  <si>
    <t>4.</t>
  </si>
  <si>
    <t>C.</t>
  </si>
  <si>
    <t>Adjusted Gross Income (Line A. minus Line B.)</t>
  </si>
  <si>
    <t>Adjusted Monthly Income (Line C. divided by 12)</t>
  </si>
  <si>
    <t>Available Monthly Income (Line D. multiplied by current approved %)</t>
  </si>
  <si>
    <t>Utility Allowance</t>
  </si>
  <si>
    <t>Base Rent (approved by CHFA)</t>
  </si>
  <si>
    <t>Income Limit for Admission</t>
  </si>
  <si>
    <t>D.</t>
  </si>
  <si>
    <t>E.</t>
  </si>
  <si>
    <t>F.</t>
  </si>
  <si>
    <t>G.</t>
  </si>
  <si>
    <t>H.</t>
  </si>
  <si>
    <t>I.</t>
  </si>
  <si>
    <t>J.</t>
  </si>
  <si>
    <t>Tenant</t>
  </si>
  <si>
    <t>$</t>
  </si>
  <si>
    <t>-</t>
  </si>
  <si>
    <t>Unit Number:</t>
  </si>
  <si>
    <t>Date</t>
  </si>
  <si>
    <t>Adjusted Monthly Rent (Line E. minus Line F.)</t>
  </si>
  <si>
    <t>Deductions</t>
  </si>
  <si>
    <t>Gross Family Income:</t>
  </si>
  <si>
    <t>Income</t>
  </si>
  <si>
    <t>Medical</t>
  </si>
  <si>
    <t>Total Allowances</t>
  </si>
  <si>
    <t xml:space="preserve">I, </t>
  </si>
  <si>
    <t>.</t>
  </si>
  <si>
    <t xml:space="preserve">responsible for payment of the Base Rent.  If the Program is only partially funded, I understand that the </t>
  </si>
  <si>
    <t>Rental Assistance payments may be distributed on a pro-rata basis, and I will be responsible for any</t>
  </si>
  <si>
    <t>additional payment due.</t>
  </si>
  <si>
    <r>
      <t>Note:</t>
    </r>
    <r>
      <rPr>
        <sz val="9"/>
        <rFont val="Arial"/>
        <family val="2"/>
      </rPr>
      <t xml:space="preserve"> Applicants can not be admitted if their </t>
    </r>
    <r>
      <rPr>
        <b/>
        <sz val="9"/>
        <rFont val="Arial"/>
        <family val="2"/>
      </rPr>
      <t>GROSS Family Income</t>
    </r>
    <r>
      <rPr>
        <sz val="9"/>
        <rFont val="Arial"/>
        <family val="2"/>
      </rPr>
      <t xml:space="preserve"> (Line A.) exceeds the Income Limit for Admission.</t>
    </r>
  </si>
  <si>
    <t>IF APPLICABLE:  Rental Assistance Calculation</t>
  </si>
  <si>
    <t>Base Rent</t>
  </si>
  <si>
    <t>Rental Assistance</t>
  </si>
  <si>
    <t>Rent, until such time that funding for this Program is no longer available.  At that time, I will be fully</t>
  </si>
  <si>
    <t xml:space="preserve">The Rental Assistance Program will contribute the additional amount between my contribution and the Base </t>
  </si>
  <si>
    <t xml:space="preserve">,certify that I fully understand that I am financially responsible for </t>
  </si>
  <si>
    <t>payment of the full Base Rent,</t>
  </si>
  <si>
    <t xml:space="preserve">, as established by the Housing Authority through their </t>
  </si>
  <si>
    <t>Management Plan.  Under the Rental Assistance Program (RAP) my contribution towards the Base Rent will</t>
  </si>
  <si>
    <t>be 30% of my adjusted gross income or</t>
  </si>
  <si>
    <t>Signature - Owner Representative</t>
  </si>
  <si>
    <t>----------------------------------------------------------------------------------------------------------------------------------------------------------------</t>
  </si>
  <si>
    <t>Calculating Family Income From Assets that Generate Interest Income</t>
  </si>
  <si>
    <t>List the Type of Asset</t>
  </si>
  <si>
    <t>List the Cash Value</t>
  </si>
  <si>
    <t>List the Actual Annual</t>
  </si>
  <si>
    <t>(Savings/checking, etc.)</t>
  </si>
  <si>
    <t>of the Asset as shown</t>
  </si>
  <si>
    <t>Income from Asset as</t>
  </si>
  <si>
    <t>on Bank Statement, etc.</t>
  </si>
  <si>
    <t>shown on Bank</t>
  </si>
  <si>
    <t>Statement, etc.</t>
  </si>
  <si>
    <t>Imputed Interest for these assets is:</t>
  </si>
  <si>
    <t>If assets are &gt; $5000 and the imputed income is higher than actual income you must use the imputed income.  This is done for you</t>
  </si>
  <si>
    <t>in the bottom section.</t>
  </si>
  <si>
    <t>Calculating Family Income From Assets that DO NOT Generate Interest Income</t>
  </si>
  <si>
    <t>Assets (Home, IRA, etc.)</t>
  </si>
  <si>
    <t>of  Asset</t>
  </si>
  <si>
    <t>Imputed Interest:</t>
  </si>
  <si>
    <t xml:space="preserve"> </t>
  </si>
  <si>
    <t>Interest from Asset Sheet</t>
  </si>
  <si>
    <t>Effective Date:</t>
  </si>
  <si>
    <t>5.</t>
  </si>
  <si>
    <t>=</t>
  </si>
  <si>
    <t>Over The Counter Med</t>
  </si>
  <si>
    <t>Pharmacy</t>
  </si>
  <si>
    <t>Hospital</t>
  </si>
  <si>
    <t>Dr.</t>
  </si>
  <si>
    <t>Other Medical Insurance</t>
  </si>
  <si>
    <t>Medicare Part D Premium</t>
  </si>
  <si>
    <t>Medicare Basic Premium</t>
  </si>
  <si>
    <t>(=)</t>
  </si>
  <si>
    <t>(-)</t>
  </si>
  <si>
    <t>(A)</t>
  </si>
  <si>
    <t xml:space="preserve">  Expense</t>
  </si>
  <si>
    <t>Medical Expense</t>
  </si>
  <si>
    <t>Total</t>
  </si>
  <si>
    <t>Type of</t>
  </si>
  <si>
    <t>Totals</t>
  </si>
  <si>
    <t>Out of Pocket medical expenses</t>
  </si>
  <si>
    <t>Paid for by</t>
  </si>
  <si>
    <t>Paid By Medicare</t>
  </si>
  <si>
    <t xml:space="preserve">     (B)</t>
  </si>
  <si>
    <t>(C)</t>
  </si>
  <si>
    <t>Calculation Worksheet to Determine Medical Expenses</t>
  </si>
  <si>
    <t>Resident's Name:</t>
  </si>
  <si>
    <t>Total Imputed Interest:</t>
  </si>
  <si>
    <t>Total Earned Interest:</t>
  </si>
  <si>
    <t>Less 3% of Line A. Total</t>
  </si>
  <si>
    <t>%</t>
  </si>
  <si>
    <t>Signature of Resident</t>
  </si>
  <si>
    <t>Court ordered Alimony / Child Support</t>
  </si>
  <si>
    <t>Resident</t>
  </si>
  <si>
    <t>Resident Rent (greater of Line H. or Line G.)</t>
  </si>
  <si>
    <t>Resident Rent @ 30% of Adj.Income (Line G)</t>
  </si>
  <si>
    <t>or Other Insurance</t>
  </si>
  <si>
    <t>ConnPACE</t>
  </si>
  <si>
    <t>Total Interest:</t>
  </si>
  <si>
    <t>List Any Non-Income Producing</t>
  </si>
  <si>
    <t>Total Assets:</t>
  </si>
  <si>
    <t>HUD Passbook Rate:</t>
  </si>
  <si>
    <t>Calculate the Imputed Income</t>
  </si>
  <si>
    <t>by multiplying the Value listed</t>
  </si>
  <si>
    <t xml:space="preserve">Note:  Imputed Income from Assets = Cash Value of non-income producing assets listed x current HUD Passbook Rate. </t>
  </si>
  <si>
    <t>by current HUD Passbook Rate</t>
  </si>
  <si>
    <t>Note:  If HUD changes the HUD Passbook Rate, you must update cell B21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</si>
</sst>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[Red]\(0\)"/>
    <numFmt numFmtId="165" formatCode="0.00_);[Red]\(0.00\)"/>
    <numFmt numFmtId="166" formatCode="&quot;$&quot;#,##0"/>
    <numFmt numFmtId="167" formatCode="m/d/yy;@"/>
    <numFmt numFmtId="168" formatCode="mm/d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quotePrefix="1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/>
    <xf numFmtId="40" fontId="3" fillId="0" borderId="1" xfId="0" applyNumberFormat="1" applyFont="1" applyBorder="1" applyProtection="1">
      <protection locked="0"/>
    </xf>
    <xf numFmtId="165" fontId="3" fillId="0" borderId="0" xfId="0" applyNumberFormat="1" applyFont="1" applyBorder="1"/>
    <xf numFmtId="40" fontId="3" fillId="0" borderId="1" xfId="0" applyNumberFormat="1" applyFont="1" applyBorder="1"/>
    <xf numFmtId="40" fontId="3" fillId="0" borderId="2" xfId="0" applyNumberFormat="1" applyFont="1" applyBorder="1"/>
    <xf numFmtId="1" fontId="3" fillId="0" borderId="0" xfId="0" applyNumberFormat="1" applyFont="1"/>
    <xf numFmtId="164" fontId="3" fillId="0" borderId="0" xfId="0" applyNumberFormat="1" applyFont="1" applyBorder="1" applyAlignment="1"/>
    <xf numFmtId="0" fontId="4" fillId="0" borderId="0" xfId="0" applyFont="1" applyAlignment="1">
      <alignment horizontal="left"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11" fillId="2" borderId="0" xfId="0" applyNumberFormat="1" applyFont="1" applyFill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1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6" fillId="0" borderId="0" xfId="0" applyFont="1" applyBorder="1"/>
    <xf numFmtId="166" fontId="11" fillId="2" borderId="1" xfId="0" applyNumberFormat="1" applyFont="1" applyFill="1" applyBorder="1" applyAlignment="1">
      <alignment horizontal="right"/>
    </xf>
    <xf numFmtId="166" fontId="11" fillId="2" borderId="3" xfId="0" applyNumberFormat="1" applyFont="1" applyFill="1" applyBorder="1" applyAlignment="1">
      <alignment horizontal="right"/>
    </xf>
    <xf numFmtId="0" fontId="12" fillId="0" borderId="0" xfId="0" applyFont="1" applyAlignment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14" fillId="0" borderId="1" xfId="0" applyFont="1" applyBorder="1" applyProtection="1">
      <protection locked="0"/>
    </xf>
    <xf numFmtId="8" fontId="14" fillId="0" borderId="1" xfId="0" applyNumberFormat="1" applyFont="1" applyBorder="1" applyAlignment="1" applyProtection="1">
      <alignment horizontal="right"/>
      <protection locked="0"/>
    </xf>
    <xf numFmtId="8" fontId="2" fillId="0" borderId="1" xfId="0" applyNumberFormat="1" applyFont="1" applyBorder="1" applyAlignment="1" applyProtection="1">
      <protection locked="0"/>
    </xf>
    <xf numFmtId="0" fontId="14" fillId="0" borderId="0" xfId="0" applyFont="1" applyAlignment="1">
      <alignment horizontal="right"/>
    </xf>
    <xf numFmtId="8" fontId="2" fillId="0" borderId="0" xfId="0" applyNumberFormat="1" applyFont="1" applyBorder="1" applyAlignment="1"/>
    <xf numFmtId="8" fontId="2" fillId="0" borderId="1" xfId="0" applyNumberFormat="1" applyFont="1" applyBorder="1" applyAlignment="1"/>
    <xf numFmtId="0" fontId="13" fillId="0" borderId="0" xfId="0" applyFont="1" applyAlignment="1">
      <alignment horizontal="left" indent="15"/>
    </xf>
    <xf numFmtId="0" fontId="13" fillId="0" borderId="1" xfId="0" applyFont="1" applyBorder="1" applyProtection="1">
      <protection locked="0"/>
    </xf>
    <xf numFmtId="0" fontId="3" fillId="0" borderId="0" xfId="0" applyFont="1" applyProtection="1"/>
    <xf numFmtId="0" fontId="3" fillId="0" borderId="0" xfId="0" quotePrefix="1" applyFont="1" applyProtection="1"/>
    <xf numFmtId="0" fontId="3" fillId="0" borderId="0" xfId="0" applyFont="1" applyBorder="1" applyAlignment="1" applyProtection="1">
      <alignment horizontal="center"/>
    </xf>
    <xf numFmtId="8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/>
    <xf numFmtId="40" fontId="3" fillId="0" borderId="0" xfId="0" applyNumberFormat="1" applyFont="1" applyBorder="1" applyProtection="1"/>
    <xf numFmtId="3" fontId="3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3" fillId="0" borderId="0" xfId="0" applyNumberFormat="1" applyFont="1" applyBorder="1" applyAlignment="1" applyProtection="1"/>
    <xf numFmtId="0" fontId="8" fillId="0" borderId="0" xfId="0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Border="1"/>
    <xf numFmtId="0" fontId="3" fillId="0" borderId="0" xfId="0" applyFont="1" applyBorder="1" applyAlignment="1" applyProtection="1"/>
    <xf numFmtId="167" fontId="3" fillId="0" borderId="0" xfId="0" applyNumberFormat="1" applyFont="1" applyBorder="1" applyAlignment="1" applyProtection="1"/>
    <xf numFmtId="8" fontId="14" fillId="0" borderId="4" xfId="0" applyNumberFormat="1" applyFont="1" applyBorder="1"/>
    <xf numFmtId="0" fontId="14" fillId="0" borderId="5" xfId="0" applyFont="1" applyBorder="1"/>
    <xf numFmtId="8" fontId="14" fillId="0" borderId="5" xfId="0" applyNumberFormat="1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4" fillId="0" borderId="4" xfId="0" applyFont="1" applyBorder="1"/>
    <xf numFmtId="8" fontId="14" fillId="0" borderId="4" xfId="0" applyNumberFormat="1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2" fillId="0" borderId="6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6" fillId="0" borderId="6" xfId="0" applyFont="1" applyBorder="1" applyAlignment="1">
      <alignment horizontal="center"/>
    </xf>
    <xf numFmtId="0" fontId="13" fillId="0" borderId="4" xfId="0" applyFont="1" applyBorder="1" applyProtection="1"/>
    <xf numFmtId="8" fontId="13" fillId="0" borderId="4" xfId="0" applyNumberFormat="1" applyFont="1" applyBorder="1" applyProtection="1"/>
    <xf numFmtId="0" fontId="13" fillId="0" borderId="4" xfId="0" quotePrefix="1" applyFont="1" applyBorder="1" applyProtection="1"/>
    <xf numFmtId="8" fontId="13" fillId="0" borderId="4" xfId="0" applyNumberFormat="1" applyFont="1" applyBorder="1"/>
    <xf numFmtId="0" fontId="14" fillId="0" borderId="6" xfId="0" applyFont="1" applyBorder="1" applyProtection="1">
      <protection locked="0"/>
    </xf>
    <xf numFmtId="8" fontId="14" fillId="0" borderId="6" xfId="0" applyNumberFormat="1" applyFont="1" applyBorder="1" applyProtection="1">
      <protection locked="0"/>
    </xf>
    <xf numFmtId="0" fontId="14" fillId="0" borderId="6" xfId="0" applyFont="1" applyBorder="1"/>
    <xf numFmtId="8" fontId="14" fillId="0" borderId="6" xfId="0" applyNumberFormat="1" applyFont="1" applyBorder="1"/>
    <xf numFmtId="40" fontId="3" fillId="0" borderId="1" xfId="0" applyNumberFormat="1" applyFont="1" applyBorder="1" applyProtection="1"/>
    <xf numFmtId="165" fontId="6" fillId="0" borderId="0" xfId="0" applyNumberFormat="1" applyFont="1" applyBorder="1" applyAlignment="1">
      <alignment horizontal="right"/>
    </xf>
    <xf numFmtId="8" fontId="15" fillId="0" borderId="0" xfId="0" applyNumberFormat="1" applyFont="1" applyBorder="1"/>
    <xf numFmtId="0" fontId="13" fillId="0" borderId="5" xfId="0" applyFont="1" applyBorder="1" applyAlignment="1">
      <alignment horizontal="center" shrinkToFit="1"/>
    </xf>
    <xf numFmtId="167" fontId="3" fillId="0" borderId="1" xfId="0" applyNumberFormat="1" applyFont="1" applyBorder="1" applyAlignment="1" applyProtection="1">
      <alignment horizontal="center"/>
    </xf>
    <xf numFmtId="40" fontId="3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 applyProtection="1">
      <alignment horizontal="right"/>
    </xf>
    <xf numFmtId="8" fontId="0" fillId="0" borderId="0" xfId="0" applyNumberFormat="1"/>
    <xf numFmtId="7" fontId="3" fillId="0" borderId="1" xfId="1" applyNumberFormat="1" applyFont="1" applyBorder="1" applyAlignment="1">
      <alignment horizontal="right"/>
    </xf>
    <xf numFmtId="7" fontId="2" fillId="0" borderId="1" xfId="0" applyNumberFormat="1" applyFont="1" applyBorder="1"/>
    <xf numFmtId="7" fontId="2" fillId="0" borderId="3" xfId="0" applyNumberFormat="1" applyFont="1" applyBorder="1"/>
    <xf numFmtId="7" fontId="2" fillId="0" borderId="0" xfId="0" applyNumberFormat="1" applyFont="1" applyBorder="1"/>
    <xf numFmtId="7" fontId="3" fillId="0" borderId="0" xfId="1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Protection="1">
      <protection locked="0"/>
    </xf>
    <xf numFmtId="0" fontId="13" fillId="0" borderId="6" xfId="0" applyFont="1" applyBorder="1" applyAlignment="1">
      <alignment horizontal="center"/>
    </xf>
    <xf numFmtId="8" fontId="2" fillId="0" borderId="2" xfId="0" applyNumberFormat="1" applyFont="1" applyBorder="1" applyAlignment="1"/>
    <xf numFmtId="40" fontId="3" fillId="0" borderId="2" xfId="0" applyNumberFormat="1" applyFont="1" applyBorder="1" applyAlignment="1">
      <alignment horizontal="right"/>
    </xf>
    <xf numFmtId="0" fontId="13" fillId="0" borderId="0" xfId="0" applyFont="1" applyAlignment="1">
      <alignment horizontal="right" indent="1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0" fontId="15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 indent="2"/>
    </xf>
    <xf numFmtId="6" fontId="8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</xf>
    <xf numFmtId="166" fontId="8" fillId="0" borderId="1" xfId="0" applyNumberFormat="1" applyFont="1" applyBorder="1" applyAlignment="1">
      <alignment horizontal="right"/>
    </xf>
    <xf numFmtId="9" fontId="3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shrinkToFi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168" fontId="3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40" fontId="3" fillId="0" borderId="1" xfId="0" applyNumberFormat="1" applyFont="1" applyBorder="1" applyAlignment="1" applyProtection="1">
      <alignment horizontal="right"/>
    </xf>
    <xf numFmtId="44" fontId="3" fillId="0" borderId="3" xfId="0" applyNumberFormat="1" applyFont="1" applyBorder="1" applyAlignment="1" applyProtection="1">
      <alignment horizontal="right"/>
      <protection locked="0"/>
    </xf>
    <xf numFmtId="40" fontId="3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38" fontId="3" fillId="0" borderId="1" xfId="0" applyNumberFormat="1" applyFont="1" applyBorder="1" applyAlignment="1" applyProtection="1">
      <alignment horizontal="right"/>
      <protection locked="0"/>
    </xf>
    <xf numFmtId="38" fontId="3" fillId="0" borderId="1" xfId="0" applyNumberFormat="1" applyFont="1" applyBorder="1" applyAlignment="1">
      <alignment horizontal="right"/>
    </xf>
    <xf numFmtId="0" fontId="3" fillId="0" borderId="3" xfId="0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4" fontId="3" fillId="0" borderId="1" xfId="0" applyNumberFormat="1" applyFont="1" applyBorder="1" applyAlignment="1" applyProtection="1">
      <alignment horizontal="right"/>
      <protection locked="0"/>
    </xf>
    <xf numFmtId="8" fontId="3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4" fillId="0" borderId="0" xfId="0" quotePrefix="1" applyFont="1" applyAlignment="1">
      <alignment horizontal="left" wrapText="1"/>
    </xf>
    <xf numFmtId="44" fontId="3" fillId="0" borderId="3" xfId="0" applyNumberFormat="1" applyFont="1" applyBorder="1" applyAlignment="1" applyProtection="1">
      <alignment horizontal="right"/>
    </xf>
    <xf numFmtId="165" fontId="6" fillId="0" borderId="0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7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showZeros="0" tabSelected="1" workbookViewId="0"/>
  </sheetViews>
  <sheetFormatPr defaultRowHeight="12.75" x14ac:dyDescent="0.2"/>
  <cols>
    <col min="1" max="1" width="3.5703125" customWidth="1"/>
    <col min="2" max="2" width="2" customWidth="1"/>
    <col min="3" max="3" width="2.28515625" customWidth="1"/>
    <col min="4" max="4" width="5.42578125" customWidth="1"/>
    <col min="5" max="5" width="3.28515625" customWidth="1"/>
    <col min="6" max="7" width="7.7109375" customWidth="1"/>
    <col min="8" max="8" width="3.140625" customWidth="1"/>
    <col min="9" max="9" width="5.7109375" customWidth="1"/>
    <col min="10" max="10" width="11" customWidth="1"/>
    <col min="11" max="11" width="3.140625" customWidth="1"/>
    <col min="12" max="12" width="2.5703125" customWidth="1"/>
    <col min="13" max="13" width="10.7109375" customWidth="1"/>
    <col min="14" max="14" width="4.7109375" customWidth="1"/>
    <col min="15" max="15" width="6.7109375" customWidth="1"/>
    <col min="16" max="16" width="3.140625" customWidth="1"/>
    <col min="17" max="17" width="3" customWidth="1"/>
    <col min="18" max="19" width="5.7109375" customWidth="1"/>
  </cols>
  <sheetData>
    <row r="1" spans="1:19" x14ac:dyDescent="0.2">
      <c r="A1" s="97"/>
    </row>
    <row r="2" spans="1:19" s="3" customFormat="1" ht="12" customHeight="1" x14ac:dyDescent="0.2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s="3" customFormat="1" ht="12" customHeight="1" x14ac:dyDescent="0.2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3" customFormat="1" ht="12" customHeight="1" x14ac:dyDescent="0.2">
      <c r="A4" s="2"/>
    </row>
    <row r="5" spans="1:19" s="3" customFormat="1" ht="12" customHeight="1" x14ac:dyDescent="0.2">
      <c r="A5" s="2" t="s">
        <v>98</v>
      </c>
      <c r="F5" s="127"/>
      <c r="G5" s="127"/>
      <c r="H5" s="127"/>
      <c r="I5" s="127"/>
      <c r="J5" s="127"/>
      <c r="K5" s="127"/>
      <c r="L5" s="127"/>
      <c r="M5" s="127"/>
      <c r="N5" s="116" t="s">
        <v>74</v>
      </c>
      <c r="O5" s="116"/>
      <c r="P5" s="117"/>
      <c r="Q5" s="117"/>
      <c r="R5" s="117"/>
      <c r="S5" s="117"/>
    </row>
    <row r="6" spans="1:19" s="3" customFormat="1" ht="12" customHeight="1" x14ac:dyDescent="0.2">
      <c r="A6" s="2" t="s">
        <v>29</v>
      </c>
      <c r="E6" s="52"/>
      <c r="F6" s="128"/>
      <c r="G6" s="128"/>
    </row>
    <row r="7" spans="1:19" s="3" customFormat="1" ht="12" customHeight="1" x14ac:dyDescent="0.2">
      <c r="A7" s="2" t="s">
        <v>2</v>
      </c>
      <c r="B7" s="18" t="s">
        <v>3</v>
      </c>
    </row>
    <row r="8" spans="1:19" s="3" customFormat="1" ht="12" customHeight="1" x14ac:dyDescent="0.2">
      <c r="A8" s="2"/>
      <c r="D8" s="129" t="s">
        <v>105</v>
      </c>
      <c r="E8" s="129"/>
      <c r="F8" s="129"/>
      <c r="G8" s="129"/>
      <c r="H8" s="18"/>
      <c r="I8" s="129" t="s">
        <v>34</v>
      </c>
      <c r="J8" s="129"/>
      <c r="K8" s="18"/>
      <c r="L8" s="18"/>
      <c r="M8" s="129" t="s">
        <v>105</v>
      </c>
      <c r="N8" s="129"/>
      <c r="O8" s="129"/>
      <c r="P8" s="17"/>
      <c r="Q8" s="18"/>
      <c r="R8" s="129" t="s">
        <v>34</v>
      </c>
      <c r="S8" s="129"/>
    </row>
    <row r="9" spans="1:19" s="3" customFormat="1" ht="12" customHeight="1" x14ac:dyDescent="0.2">
      <c r="A9" s="2"/>
      <c r="C9" s="5" t="s">
        <v>8</v>
      </c>
      <c r="D9" s="127"/>
      <c r="E9" s="127"/>
      <c r="F9" s="127"/>
      <c r="G9" s="127"/>
      <c r="H9" s="48"/>
      <c r="I9" s="130"/>
      <c r="J9" s="130"/>
      <c r="K9" s="48"/>
      <c r="L9" s="49" t="s">
        <v>9</v>
      </c>
      <c r="M9" s="127"/>
      <c r="N9" s="127"/>
      <c r="O9" s="127"/>
      <c r="P9" s="50"/>
      <c r="Q9" s="48"/>
      <c r="R9" s="131"/>
      <c r="S9" s="131"/>
    </row>
    <row r="10" spans="1:19" s="3" customFormat="1" ht="12" customHeight="1" x14ac:dyDescent="0.2">
      <c r="A10" s="2"/>
      <c r="C10" s="5" t="s">
        <v>10</v>
      </c>
      <c r="D10" s="127"/>
      <c r="E10" s="127"/>
      <c r="F10" s="127"/>
      <c r="G10" s="127"/>
      <c r="H10" s="48"/>
      <c r="I10" s="120"/>
      <c r="J10" s="120"/>
      <c r="K10" s="48"/>
      <c r="L10" s="49" t="s">
        <v>11</v>
      </c>
      <c r="M10" s="127"/>
      <c r="N10" s="127"/>
      <c r="O10" s="127"/>
      <c r="P10" s="50"/>
      <c r="Q10" s="48"/>
      <c r="R10" s="120"/>
      <c r="S10" s="120"/>
    </row>
    <row r="11" spans="1:19" s="3" customFormat="1" ht="12" customHeight="1" x14ac:dyDescent="0.2">
      <c r="A11" s="2"/>
      <c r="C11" s="8" t="s">
        <v>75</v>
      </c>
      <c r="D11" s="125" t="s">
        <v>73</v>
      </c>
      <c r="E11" s="125"/>
      <c r="F11" s="125"/>
      <c r="G11" s="125"/>
      <c r="H11" s="48"/>
      <c r="I11" s="134" t="str">
        <f>IF(Assets!E48&gt;0,Assets!E48,"0")</f>
        <v>0</v>
      </c>
      <c r="J11" s="134"/>
      <c r="K11" s="48"/>
      <c r="L11" s="49"/>
      <c r="M11" s="50"/>
      <c r="N11" s="50"/>
      <c r="O11" s="50"/>
      <c r="P11" s="50"/>
      <c r="Q11" s="48"/>
      <c r="R11" s="51"/>
      <c r="S11" s="51"/>
    </row>
    <row r="12" spans="1:19" s="3" customFormat="1" ht="12" customHeight="1" x14ac:dyDescent="0.2">
      <c r="A12" s="2"/>
      <c r="P12" s="6" t="s">
        <v>33</v>
      </c>
      <c r="Q12" s="7" t="s">
        <v>27</v>
      </c>
      <c r="R12" s="121">
        <f>+I9+I10+R9+R10+I11</f>
        <v>0</v>
      </c>
      <c r="S12" s="121"/>
    </row>
    <row r="13" spans="1:19" s="3" customFormat="1" ht="12" customHeight="1" x14ac:dyDescent="0.2">
      <c r="A13" s="2"/>
      <c r="P13" s="6"/>
      <c r="Q13" s="7"/>
      <c r="R13" s="88"/>
      <c r="S13" s="88"/>
    </row>
    <row r="14" spans="1:19" s="3" customFormat="1" ht="12" customHeight="1" x14ac:dyDescent="0.2">
      <c r="A14" s="2" t="s">
        <v>4</v>
      </c>
      <c r="B14" s="18" t="s">
        <v>32</v>
      </c>
    </row>
    <row r="15" spans="1:19" s="3" customFormat="1" ht="12" customHeight="1" x14ac:dyDescent="0.2">
      <c r="A15" s="2"/>
      <c r="C15" s="3" t="s">
        <v>35</v>
      </c>
    </row>
    <row r="16" spans="1:19" s="3" customFormat="1" ht="12" customHeight="1" x14ac:dyDescent="0.2">
      <c r="A16" s="2"/>
      <c r="C16" s="8" t="s">
        <v>8</v>
      </c>
      <c r="D16" s="3" t="s">
        <v>5</v>
      </c>
      <c r="L16" s="7" t="s">
        <v>27</v>
      </c>
      <c r="M16" s="83">
        <f>Medical!B51</f>
        <v>0</v>
      </c>
      <c r="N16" s="10"/>
    </row>
    <row r="17" spans="1:19" s="3" customFormat="1" ht="12" customHeight="1" x14ac:dyDescent="0.2">
      <c r="A17" s="2"/>
      <c r="C17" s="8"/>
      <c r="D17" s="3" t="s">
        <v>6</v>
      </c>
      <c r="L17" s="7" t="s">
        <v>28</v>
      </c>
      <c r="M17" s="83">
        <f>Medical!D51</f>
        <v>0</v>
      </c>
      <c r="N17" s="10"/>
    </row>
    <row r="18" spans="1:19" s="3" customFormat="1" ht="12" customHeight="1" x14ac:dyDescent="0.2">
      <c r="A18" s="2"/>
      <c r="C18" s="8"/>
      <c r="D18" s="3" t="s">
        <v>92</v>
      </c>
      <c r="L18" s="7" t="s">
        <v>27</v>
      </c>
      <c r="M18" s="11">
        <f>Medical!F51</f>
        <v>0</v>
      </c>
      <c r="N18" s="10"/>
    </row>
    <row r="19" spans="1:19" s="3" customFormat="1" ht="12" customHeight="1" x14ac:dyDescent="0.2">
      <c r="A19" s="2"/>
      <c r="C19" s="8"/>
      <c r="D19" s="3" t="s">
        <v>101</v>
      </c>
      <c r="L19" s="7" t="s">
        <v>28</v>
      </c>
      <c r="M19" s="11" t="str">
        <f>IF(M16&gt;0,R12*0.03,"")</f>
        <v/>
      </c>
      <c r="N19" s="10"/>
    </row>
    <row r="20" spans="1:19" s="3" customFormat="1" ht="12" customHeight="1" x14ac:dyDescent="0.2">
      <c r="A20" s="2"/>
      <c r="C20" s="8"/>
      <c r="D20" s="3" t="s">
        <v>7</v>
      </c>
      <c r="L20" s="7" t="s">
        <v>27</v>
      </c>
      <c r="M20" s="11">
        <f>IF(M18="",0,IF(M18&gt;M19,M18-M19,0))</f>
        <v>0</v>
      </c>
      <c r="N20" s="10"/>
    </row>
    <row r="21" spans="1:19" s="3" customFormat="1" ht="12" customHeight="1" x14ac:dyDescent="0.2">
      <c r="A21" s="2"/>
      <c r="C21" s="8"/>
      <c r="L21" s="7"/>
      <c r="M21" s="12"/>
      <c r="N21" s="10"/>
    </row>
    <row r="22" spans="1:19" s="3" customFormat="1" ht="12" customHeight="1" x14ac:dyDescent="0.2">
      <c r="A22" s="2"/>
      <c r="C22" s="8" t="s">
        <v>9</v>
      </c>
      <c r="D22" s="3" t="s">
        <v>104</v>
      </c>
      <c r="L22" s="7" t="s">
        <v>27</v>
      </c>
      <c r="M22" s="9"/>
      <c r="N22" s="135" t="s">
        <v>36</v>
      </c>
      <c r="O22" s="135"/>
      <c r="P22" s="135"/>
      <c r="Q22" s="19" t="s">
        <v>27</v>
      </c>
      <c r="R22" s="121">
        <f>IF(M16&gt;0,IF(R12=0,"",M20+M22),M22)</f>
        <v>0</v>
      </c>
      <c r="S22" s="121"/>
    </row>
    <row r="23" spans="1:19" s="3" customFormat="1" ht="12" customHeight="1" x14ac:dyDescent="0.2">
      <c r="A23" s="2"/>
      <c r="C23" s="8"/>
      <c r="L23" s="7"/>
      <c r="M23" s="53"/>
      <c r="N23" s="89"/>
      <c r="O23" s="89"/>
      <c r="P23" s="84"/>
      <c r="Q23" s="19"/>
      <c r="R23" s="100"/>
      <c r="S23" s="100"/>
    </row>
    <row r="24" spans="1:19" s="3" customFormat="1" ht="12" customHeight="1" x14ac:dyDescent="0.2">
      <c r="A24" s="2" t="s">
        <v>12</v>
      </c>
      <c r="B24" s="3" t="s">
        <v>13</v>
      </c>
      <c r="C24" s="13"/>
      <c r="M24" s="48"/>
      <c r="N24" s="48"/>
      <c r="O24" s="48"/>
      <c r="Q24" s="7" t="s">
        <v>27</v>
      </c>
      <c r="R24" s="119">
        <f>IF(R12="","",IF(R12="","",IF(R12&gt;0,R12-R22,0)))</f>
        <v>0</v>
      </c>
      <c r="S24" s="119"/>
    </row>
    <row r="25" spans="1:19" s="3" customFormat="1" ht="12" customHeight="1" x14ac:dyDescent="0.2">
      <c r="A25" s="2" t="s">
        <v>19</v>
      </c>
      <c r="B25" s="3" t="s">
        <v>14</v>
      </c>
      <c r="C25" s="13"/>
      <c r="Q25" s="7" t="s">
        <v>27</v>
      </c>
      <c r="R25" s="119">
        <f>IF(R24="","",IF(R24&lt;=0,0,R24/12))</f>
        <v>0</v>
      </c>
      <c r="S25" s="119"/>
    </row>
    <row r="26" spans="1:19" s="3" customFormat="1" ht="12" customHeight="1" x14ac:dyDescent="0.2">
      <c r="A26" s="2" t="s">
        <v>20</v>
      </c>
      <c r="B26" s="3" t="s">
        <v>15</v>
      </c>
      <c r="C26" s="13"/>
      <c r="N26" s="111"/>
      <c r="O26" s="111"/>
      <c r="P26" s="3" t="s">
        <v>102</v>
      </c>
      <c r="Q26" s="7" t="s">
        <v>27</v>
      </c>
      <c r="R26" s="119">
        <f>IF(R25="","",R25*N26)</f>
        <v>0</v>
      </c>
      <c r="S26" s="119"/>
    </row>
    <row r="27" spans="1:19" s="3" customFormat="1" ht="12" customHeight="1" x14ac:dyDescent="0.2">
      <c r="A27" s="2" t="s">
        <v>21</v>
      </c>
      <c r="B27" s="3" t="s">
        <v>16</v>
      </c>
      <c r="Q27" s="7" t="s">
        <v>27</v>
      </c>
      <c r="R27" s="123"/>
      <c r="S27" s="123"/>
    </row>
    <row r="28" spans="1:19" s="3" customFormat="1" ht="12" customHeight="1" x14ac:dyDescent="0.2">
      <c r="A28" s="2" t="s">
        <v>22</v>
      </c>
      <c r="B28" s="3" t="s">
        <v>31</v>
      </c>
      <c r="Q28" s="7" t="s">
        <v>27</v>
      </c>
      <c r="R28" s="124">
        <f>IF(R26="","",R26-R27)</f>
        <v>0</v>
      </c>
      <c r="S28" s="124"/>
    </row>
    <row r="29" spans="1:19" s="3" customFormat="1" ht="12" customHeight="1" x14ac:dyDescent="0.2">
      <c r="A29" s="2" t="s">
        <v>23</v>
      </c>
      <c r="B29" s="3" t="s">
        <v>17</v>
      </c>
      <c r="Q29" s="7" t="s">
        <v>27</v>
      </c>
      <c r="R29" s="123"/>
      <c r="S29" s="123"/>
    </row>
    <row r="30" spans="1:19" s="3" customFormat="1" ht="12" customHeight="1" x14ac:dyDescent="0.2">
      <c r="A30" s="2" t="s">
        <v>24</v>
      </c>
      <c r="B30" s="3" t="s">
        <v>106</v>
      </c>
      <c r="Q30" s="7" t="s">
        <v>27</v>
      </c>
      <c r="R30" s="124" t="str">
        <f>IF(R28&gt;R29,R28,IF(R29&gt;R28,R29,""))</f>
        <v/>
      </c>
      <c r="S30" s="124"/>
    </row>
    <row r="31" spans="1:19" s="3" customFormat="1" ht="12" customHeight="1" x14ac:dyDescent="0.2">
      <c r="A31" s="2" t="s">
        <v>25</v>
      </c>
      <c r="B31" s="3" t="s">
        <v>18</v>
      </c>
      <c r="M31" s="7" t="s">
        <v>27</v>
      </c>
      <c r="N31" s="118"/>
      <c r="O31" s="118"/>
      <c r="P31" s="118"/>
      <c r="Q31" s="14"/>
      <c r="R31" s="112" t="str">
        <f>IF(R25="","",IF(R12&gt;N31,"OVER INCOME","INCOME ELIGIBLE"))</f>
        <v>INCOME ELIGIBLE</v>
      </c>
      <c r="S31" s="112"/>
    </row>
    <row r="32" spans="1:19" s="3" customFormat="1" ht="12" customHeight="1" x14ac:dyDescent="0.2">
      <c r="A32" s="2"/>
      <c r="M32" s="55"/>
      <c r="N32" s="54"/>
      <c r="O32" s="54"/>
      <c r="P32" s="54"/>
      <c r="Q32" s="56"/>
      <c r="R32" s="48"/>
      <c r="S32" s="48"/>
    </row>
    <row r="33" spans="1:22" s="3" customFormat="1" ht="12" customHeight="1" x14ac:dyDescent="0.2">
      <c r="A33" s="115" t="s">
        <v>42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6"/>
    </row>
    <row r="34" spans="1:22" s="3" customFormat="1" ht="12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</row>
    <row r="35" spans="1:22" ht="12" customHeight="1" x14ac:dyDescent="0.25">
      <c r="A35" s="22"/>
      <c r="B35" s="122"/>
      <c r="C35" s="122"/>
      <c r="D35" s="122"/>
      <c r="E35" s="122"/>
      <c r="F35" s="122"/>
      <c r="G35" s="122"/>
      <c r="H35" s="122"/>
      <c r="I35" s="122"/>
      <c r="M35" s="113"/>
      <c r="N35" s="114"/>
    </row>
    <row r="36" spans="1:22" ht="12" customHeight="1" x14ac:dyDescent="0.2">
      <c r="A36" s="31"/>
      <c r="B36" s="33" t="s">
        <v>53</v>
      </c>
      <c r="C36" s="33"/>
      <c r="D36" s="23"/>
      <c r="E36" s="23"/>
      <c r="F36" s="23"/>
      <c r="G36" s="23"/>
      <c r="M36" s="30" t="s">
        <v>30</v>
      </c>
    </row>
    <row r="37" spans="1:22" ht="12" customHeight="1" x14ac:dyDescent="0.2">
      <c r="A37" s="31"/>
      <c r="B37" s="33"/>
      <c r="C37" s="33"/>
      <c r="D37" s="23"/>
      <c r="E37" s="23"/>
      <c r="F37" s="23"/>
      <c r="G37" s="23"/>
      <c r="M37" s="30"/>
    </row>
    <row r="38" spans="1:22" ht="12" customHeight="1" x14ac:dyDescent="0.2">
      <c r="B38" s="132"/>
      <c r="C38" s="132"/>
      <c r="D38" s="132"/>
      <c r="E38" s="132"/>
      <c r="F38" s="132"/>
      <c r="G38" s="132"/>
      <c r="H38" s="132"/>
      <c r="I38" s="132"/>
      <c r="M38" s="113"/>
      <c r="N38" s="114"/>
    </row>
    <row r="39" spans="1:22" ht="12" customHeight="1" x14ac:dyDescent="0.2">
      <c r="B39" s="18" t="s">
        <v>103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 t="s">
        <v>30</v>
      </c>
    </row>
    <row r="40" spans="1:22" s="3" customFormat="1" ht="12" customHeight="1" x14ac:dyDescent="0.2">
      <c r="A40" s="133" t="s">
        <v>54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6"/>
    </row>
    <row r="41" spans="1:22" s="1" customFormat="1" ht="12" customHeight="1" x14ac:dyDescent="0.25">
      <c r="A41" s="24"/>
      <c r="B41" s="25" t="s">
        <v>43</v>
      </c>
      <c r="C41" s="26"/>
      <c r="D41" s="27"/>
      <c r="E41" s="27"/>
      <c r="F41" s="28"/>
      <c r="G41" s="28"/>
      <c r="H41" s="28"/>
      <c r="I41" s="29"/>
      <c r="J41" s="29"/>
      <c r="K41" s="29"/>
      <c r="L41" s="29"/>
      <c r="M41" s="29"/>
      <c r="N41" s="29"/>
      <c r="O41" s="29"/>
      <c r="P41" s="29"/>
    </row>
    <row r="42" spans="1:22" s="1" customFormat="1" ht="12" customHeight="1" x14ac:dyDescent="0.25">
      <c r="A42" s="24"/>
      <c r="B42" s="21" t="s">
        <v>44</v>
      </c>
      <c r="C42" s="26"/>
      <c r="E42" s="27"/>
      <c r="F42" s="28"/>
      <c r="H42" s="28"/>
      <c r="I42" s="29"/>
      <c r="J42" s="34" t="str">
        <f>IF(R28&lt;R29,R29,"")</f>
        <v/>
      </c>
      <c r="K42" s="29"/>
      <c r="L42" s="29"/>
      <c r="M42" s="29"/>
      <c r="N42" s="29"/>
      <c r="O42" s="29"/>
      <c r="P42" s="29"/>
    </row>
    <row r="43" spans="1:22" s="1" customFormat="1" ht="12" customHeight="1" x14ac:dyDescent="0.25">
      <c r="A43" s="24"/>
      <c r="B43" s="52" t="s">
        <v>107</v>
      </c>
      <c r="C43" s="32"/>
      <c r="D43" s="32"/>
      <c r="E43" s="32"/>
      <c r="F43" s="32"/>
      <c r="H43" s="30"/>
      <c r="I43" s="29"/>
      <c r="J43" s="35">
        <f>IF(R28&gt;R29,"",R28)</f>
        <v>0</v>
      </c>
      <c r="K43" s="29"/>
      <c r="L43" s="29"/>
      <c r="M43" s="29"/>
      <c r="N43" s="29"/>
      <c r="O43" s="29"/>
      <c r="P43" s="29"/>
    </row>
    <row r="44" spans="1:22" s="1" customFormat="1" ht="12" customHeight="1" x14ac:dyDescent="0.25">
      <c r="A44" s="24"/>
      <c r="B44" s="107" t="s">
        <v>45</v>
      </c>
      <c r="C44" s="107"/>
      <c r="D44" s="107"/>
      <c r="E44" s="107"/>
      <c r="F44" s="107"/>
      <c r="G44" s="107"/>
      <c r="H44" s="107"/>
      <c r="I44" s="29"/>
      <c r="J44" s="35" t="e">
        <f>IF(J43&lt;J42,J42-J43," ")</f>
        <v>#VALUE!</v>
      </c>
      <c r="K44" s="29"/>
      <c r="L44" s="29"/>
      <c r="M44" s="29"/>
      <c r="N44" s="29"/>
      <c r="O44" s="29"/>
      <c r="P44" s="29"/>
    </row>
    <row r="45" spans="1:22" s="3" customFormat="1" ht="12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</row>
    <row r="46" spans="1:22" s="20" customFormat="1" ht="12" customHeight="1" x14ac:dyDescent="0.2">
      <c r="A46" s="57" t="s">
        <v>37</v>
      </c>
      <c r="B46" s="109" t="str">
        <f>IF(F5="","",F5)</f>
        <v/>
      </c>
      <c r="C46" s="109"/>
      <c r="D46" s="109"/>
      <c r="E46" s="109"/>
      <c r="F46" s="109"/>
      <c r="G46" s="109"/>
      <c r="H46" s="20" t="s">
        <v>48</v>
      </c>
      <c r="T46" s="108"/>
      <c r="U46" s="108"/>
      <c r="V46" s="108"/>
    </row>
    <row r="47" spans="1:22" s="20" customFormat="1" ht="12" customHeight="1" x14ac:dyDescent="0.2">
      <c r="A47" s="20" t="s">
        <v>49</v>
      </c>
      <c r="D47" s="21"/>
      <c r="H47" s="110" t="str">
        <f>IF(R29&gt;0,R29,"")</f>
        <v/>
      </c>
      <c r="I47" s="110"/>
      <c r="J47" s="20" t="s">
        <v>50</v>
      </c>
    </row>
    <row r="48" spans="1:22" s="20" customFormat="1" ht="12" customHeight="1" x14ac:dyDescent="0.2">
      <c r="A48" s="20" t="s">
        <v>51</v>
      </c>
    </row>
    <row r="49" spans="1:21" s="20" customFormat="1" ht="12" customHeight="1" x14ac:dyDescent="0.2">
      <c r="A49" s="20" t="s">
        <v>52</v>
      </c>
      <c r="I49" s="110">
        <f>+J43</f>
        <v>0</v>
      </c>
      <c r="J49" s="110"/>
      <c r="K49" s="20" t="s">
        <v>38</v>
      </c>
      <c r="T49" s="106"/>
      <c r="U49" s="106"/>
    </row>
    <row r="50" spans="1:21" s="20" customFormat="1" ht="12" customHeight="1" x14ac:dyDescent="0.2"/>
    <row r="51" spans="1:21" s="20" customFormat="1" ht="12" customHeight="1" x14ac:dyDescent="0.2">
      <c r="A51" s="20" t="s">
        <v>47</v>
      </c>
    </row>
    <row r="52" spans="1:21" s="20" customFormat="1" ht="12" customHeight="1" x14ac:dyDescent="0.2">
      <c r="A52" s="20" t="s">
        <v>46</v>
      </c>
    </row>
    <row r="53" spans="1:21" s="20" customFormat="1" ht="12" customHeight="1" x14ac:dyDescent="0.2">
      <c r="A53" s="20" t="s">
        <v>39</v>
      </c>
    </row>
    <row r="54" spans="1:21" s="20" customFormat="1" ht="12" customHeight="1" x14ac:dyDescent="0.2">
      <c r="A54" s="20" t="s">
        <v>40</v>
      </c>
    </row>
    <row r="55" spans="1:21" s="20" customFormat="1" ht="12" customHeight="1" x14ac:dyDescent="0.2">
      <c r="A55" s="20" t="s">
        <v>41</v>
      </c>
    </row>
    <row r="56" spans="1:21" ht="12" customHeight="1" x14ac:dyDescent="0.2">
      <c r="B56" s="132"/>
      <c r="C56" s="132"/>
      <c r="D56" s="132"/>
      <c r="E56" s="132"/>
      <c r="F56" s="132"/>
      <c r="G56" s="132"/>
      <c r="H56" s="132"/>
      <c r="I56" s="132"/>
      <c r="M56" s="113"/>
      <c r="N56" s="114"/>
    </row>
    <row r="57" spans="1:21" ht="12" customHeight="1" x14ac:dyDescent="0.2">
      <c r="B57" s="18" t="s">
        <v>103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 t="s">
        <v>30</v>
      </c>
    </row>
    <row r="58" spans="1:21" ht="12" customHeight="1" x14ac:dyDescent="0.2"/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</sheetData>
  <sheetProtection password="CE99" sheet="1" objects="1" scenarios="1"/>
  <mergeCells count="47">
    <mergeCell ref="I11:J11"/>
    <mergeCell ref="R25:S25"/>
    <mergeCell ref="R22:S22"/>
    <mergeCell ref="M10:O10"/>
    <mergeCell ref="R24:S24"/>
    <mergeCell ref="N22:P22"/>
    <mergeCell ref="B56:I56"/>
    <mergeCell ref="M56:N56"/>
    <mergeCell ref="M38:N38"/>
    <mergeCell ref="A40:S40"/>
    <mergeCell ref="B38:I38"/>
    <mergeCell ref="A2:S2"/>
    <mergeCell ref="A3:S3"/>
    <mergeCell ref="F5:M5"/>
    <mergeCell ref="D10:G10"/>
    <mergeCell ref="I10:J10"/>
    <mergeCell ref="F6:G6"/>
    <mergeCell ref="M9:O9"/>
    <mergeCell ref="I8:J8"/>
    <mergeCell ref="M8:O8"/>
    <mergeCell ref="R8:S8"/>
    <mergeCell ref="D9:G9"/>
    <mergeCell ref="I9:J9"/>
    <mergeCell ref="D8:G8"/>
    <mergeCell ref="R9:S9"/>
    <mergeCell ref="N26:O26"/>
    <mergeCell ref="R31:S31"/>
    <mergeCell ref="M35:N35"/>
    <mergeCell ref="A33:S33"/>
    <mergeCell ref="N5:O5"/>
    <mergeCell ref="P5:S5"/>
    <mergeCell ref="N31:P31"/>
    <mergeCell ref="R26:S26"/>
    <mergeCell ref="R10:S10"/>
    <mergeCell ref="R12:S12"/>
    <mergeCell ref="B35:I35"/>
    <mergeCell ref="R27:S27"/>
    <mergeCell ref="R28:S28"/>
    <mergeCell ref="R29:S29"/>
    <mergeCell ref="R30:S30"/>
    <mergeCell ref="D11:G11"/>
    <mergeCell ref="T49:U49"/>
    <mergeCell ref="B44:H44"/>
    <mergeCell ref="T46:V46"/>
    <mergeCell ref="B46:G46"/>
    <mergeCell ref="H47:I47"/>
    <mergeCell ref="I49:J49"/>
  </mergeCells>
  <phoneticPr fontId="2" type="noConversion"/>
  <pageMargins left="0.57999999999999996" right="0.61" top="0.7" bottom="0.69" header="0.27" footer="0.23"/>
  <pageSetup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showZeros="0" zoomScaleNormal="100" workbookViewId="0"/>
  </sheetViews>
  <sheetFormatPr defaultRowHeight="12.75" x14ac:dyDescent="0.2"/>
  <cols>
    <col min="1" max="1" width="20.140625" customWidth="1"/>
    <col min="3" max="3" width="19" customWidth="1"/>
    <col min="4" max="4" width="17.140625" customWidth="1"/>
    <col min="5" max="5" width="23.7109375" customWidth="1"/>
    <col min="7" max="7" width="13.140625" hidden="1" customWidth="1"/>
  </cols>
  <sheetData>
    <row r="1" spans="1:19" x14ac:dyDescent="0.2">
      <c r="A1" s="97"/>
    </row>
    <row r="2" spans="1:19" ht="15" customHeight="1" x14ac:dyDescent="0.2">
      <c r="A2" s="58" t="s">
        <v>98</v>
      </c>
      <c r="B2" s="136" t="str">
        <f>IF('Rent Calc'!F5&gt;0,'Rent Calc'!F5,"")</f>
        <v/>
      </c>
      <c r="C2" s="136"/>
      <c r="D2" s="59"/>
      <c r="E2" s="60"/>
      <c r="F2" s="60"/>
      <c r="G2" s="60"/>
      <c r="H2" s="60"/>
      <c r="I2" s="60"/>
      <c r="J2" s="52"/>
      <c r="K2" s="52"/>
      <c r="L2" s="52"/>
      <c r="M2" s="52"/>
      <c r="N2" s="4"/>
      <c r="O2" s="3"/>
      <c r="P2" s="3"/>
      <c r="Q2" s="3"/>
      <c r="R2" s="3"/>
      <c r="S2" s="3"/>
    </row>
    <row r="3" spans="1:19" ht="15" customHeight="1" x14ac:dyDescent="0.2">
      <c r="A3" s="58" t="s">
        <v>29</v>
      </c>
      <c r="B3" s="137" t="str">
        <f>IF('Rent Calc'!F6&gt;0,'Rent Calc'!F6,"")</f>
        <v/>
      </c>
      <c r="C3" s="137"/>
      <c r="D3" s="60" t="s">
        <v>74</v>
      </c>
      <c r="E3" s="87" t="str">
        <f>IF('Rent Calc'!P5&gt;0,'Rent Calc'!P5,"")</f>
        <v/>
      </c>
      <c r="F3" s="61"/>
      <c r="G3" s="60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x14ac:dyDescent="0.2">
      <c r="A5" s="36" t="s">
        <v>55</v>
      </c>
      <c r="B5" s="36"/>
      <c r="C5" s="36"/>
      <c r="D5" s="37"/>
      <c r="E5" s="37"/>
    </row>
    <row r="6" spans="1:19" x14ac:dyDescent="0.2">
      <c r="A6" s="38"/>
      <c r="B6" s="37"/>
      <c r="C6" s="37"/>
      <c r="D6" s="37"/>
      <c r="E6" s="37"/>
    </row>
    <row r="7" spans="1:19" x14ac:dyDescent="0.2">
      <c r="A7" s="38"/>
      <c r="B7" s="37"/>
      <c r="C7" s="37"/>
      <c r="D7" s="37"/>
      <c r="E7" s="37"/>
    </row>
    <row r="8" spans="1:19" x14ac:dyDescent="0.2">
      <c r="A8" s="38" t="s">
        <v>56</v>
      </c>
      <c r="B8" s="37"/>
      <c r="C8" s="38" t="s">
        <v>57</v>
      </c>
      <c r="D8" s="37"/>
      <c r="E8" s="38" t="s">
        <v>58</v>
      </c>
    </row>
    <row r="9" spans="1:19" x14ac:dyDescent="0.2">
      <c r="A9" s="38" t="s">
        <v>59</v>
      </c>
      <c r="B9" s="37"/>
      <c r="C9" s="38" t="s">
        <v>60</v>
      </c>
      <c r="D9" s="37"/>
      <c r="E9" s="38" t="s">
        <v>61</v>
      </c>
    </row>
    <row r="10" spans="1:19" x14ac:dyDescent="0.2">
      <c r="A10" s="37"/>
      <c r="B10" s="37"/>
      <c r="C10" s="38" t="s">
        <v>62</v>
      </c>
      <c r="D10" s="37"/>
      <c r="E10" s="38" t="s">
        <v>63</v>
      </c>
    </row>
    <row r="11" spans="1:19" x14ac:dyDescent="0.2">
      <c r="A11" s="37"/>
      <c r="B11" s="37"/>
      <c r="C11" s="37"/>
      <c r="D11" s="37"/>
      <c r="E11" s="38" t="s">
        <v>64</v>
      </c>
    </row>
    <row r="12" spans="1:19" x14ac:dyDescent="0.2">
      <c r="A12" s="39"/>
      <c r="B12" s="37"/>
      <c r="C12" s="37"/>
      <c r="D12" s="37"/>
      <c r="E12" s="37"/>
    </row>
    <row r="13" spans="1:19" x14ac:dyDescent="0.2">
      <c r="A13" s="40"/>
      <c r="B13" s="37"/>
      <c r="C13" s="41"/>
      <c r="D13" s="37"/>
      <c r="E13" s="42"/>
    </row>
    <row r="14" spans="1:19" x14ac:dyDescent="0.2">
      <c r="A14" s="40"/>
      <c r="B14" s="37"/>
      <c r="C14" s="41"/>
      <c r="D14" s="37"/>
      <c r="E14" s="42"/>
    </row>
    <row r="15" spans="1:19" x14ac:dyDescent="0.2">
      <c r="A15" s="40"/>
      <c r="B15" s="37"/>
      <c r="C15" s="41"/>
      <c r="D15" s="37"/>
      <c r="E15" s="42"/>
    </row>
    <row r="16" spans="1:19" x14ac:dyDescent="0.2">
      <c r="A16" s="40"/>
      <c r="B16" s="37"/>
      <c r="C16" s="41"/>
      <c r="D16" s="37"/>
      <c r="E16" s="42"/>
    </row>
    <row r="17" spans="1:7" x14ac:dyDescent="0.2">
      <c r="A17" s="40"/>
      <c r="B17" s="37"/>
      <c r="C17" s="41"/>
      <c r="D17" s="37"/>
      <c r="E17" s="42"/>
    </row>
    <row r="18" spans="1:7" x14ac:dyDescent="0.2">
      <c r="A18" s="40"/>
      <c r="B18" s="37"/>
      <c r="C18" s="41"/>
      <c r="D18" s="37"/>
      <c r="E18" s="42"/>
    </row>
    <row r="19" spans="1:7" x14ac:dyDescent="0.2">
      <c r="A19" s="39"/>
      <c r="B19" s="37"/>
      <c r="C19" s="43"/>
      <c r="D19" s="37"/>
      <c r="E19" s="44"/>
    </row>
    <row r="20" spans="1:7" x14ac:dyDescent="0.2">
      <c r="A20" s="138" t="s">
        <v>112</v>
      </c>
      <c r="B20" s="138"/>
      <c r="C20" s="91">
        <f>SUM(C13:C18)</f>
        <v>0</v>
      </c>
      <c r="D20" s="38" t="s">
        <v>100</v>
      </c>
      <c r="E20" s="91">
        <f>IF(SUM(E13:E18)&gt;0,SUM(E13:E18),0)</f>
        <v>0</v>
      </c>
    </row>
    <row r="21" spans="1:7" x14ac:dyDescent="0.2">
      <c r="A21" s="103" t="s">
        <v>113</v>
      </c>
      <c r="B21" s="104">
        <v>5.9999999999999995E-4</v>
      </c>
      <c r="C21" s="138" t="s">
        <v>65</v>
      </c>
      <c r="D21" s="138"/>
      <c r="E21" s="91">
        <f>IF(C20="",0,IF(C20*B21&gt;0,C20*B21,0))</f>
        <v>0</v>
      </c>
    </row>
    <row r="22" spans="1:7" x14ac:dyDescent="0.2">
      <c r="A22" s="105" t="s">
        <v>118</v>
      </c>
      <c r="C22" s="37"/>
      <c r="D22" s="37"/>
      <c r="E22" s="37"/>
    </row>
    <row r="23" spans="1:7" x14ac:dyDescent="0.2">
      <c r="B23" s="37"/>
      <c r="C23" s="38"/>
      <c r="D23" s="37"/>
      <c r="E23" s="95"/>
    </row>
    <row r="24" spans="1:7" x14ac:dyDescent="0.2">
      <c r="B24" s="37"/>
      <c r="C24" s="38"/>
      <c r="D24" s="37"/>
      <c r="E24" s="95"/>
    </row>
    <row r="25" spans="1:7" x14ac:dyDescent="0.2">
      <c r="A25" s="96" t="s">
        <v>68</v>
      </c>
      <c r="B25" s="37"/>
      <c r="C25" s="37"/>
      <c r="D25" s="37"/>
      <c r="E25" s="37"/>
    </row>
    <row r="26" spans="1:7" x14ac:dyDescent="0.2">
      <c r="A26" s="39"/>
      <c r="B26" s="37"/>
      <c r="C26" s="37"/>
      <c r="D26" s="37"/>
      <c r="E26" s="37"/>
    </row>
    <row r="27" spans="1:7" x14ac:dyDescent="0.2">
      <c r="A27" s="38" t="s">
        <v>111</v>
      </c>
      <c r="B27" s="37"/>
      <c r="C27" s="38" t="s">
        <v>57</v>
      </c>
      <c r="D27" s="37"/>
      <c r="E27" s="38" t="s">
        <v>114</v>
      </c>
    </row>
    <row r="28" spans="1:7" x14ac:dyDescent="0.2">
      <c r="A28" s="38" t="s">
        <v>69</v>
      </c>
      <c r="B28" s="37"/>
      <c r="C28" s="38" t="s">
        <v>70</v>
      </c>
      <c r="E28" s="38" t="s">
        <v>115</v>
      </c>
    </row>
    <row r="29" spans="1:7" x14ac:dyDescent="0.2">
      <c r="A29" s="37"/>
      <c r="B29" s="37"/>
      <c r="C29" s="37"/>
      <c r="D29" s="37"/>
      <c r="E29" s="38" t="s">
        <v>117</v>
      </c>
    </row>
    <row r="30" spans="1:7" x14ac:dyDescent="0.2">
      <c r="A30" s="47"/>
      <c r="B30" s="37"/>
      <c r="C30" s="41"/>
      <c r="D30" s="37"/>
      <c r="E30" s="45" t="str">
        <f>IF(C30&gt;0,C30*B21,"")</f>
        <v/>
      </c>
      <c r="G30" s="90">
        <f>SUM(C20+C37)</f>
        <v>0</v>
      </c>
    </row>
    <row r="31" spans="1:7" x14ac:dyDescent="0.2">
      <c r="A31" s="47"/>
      <c r="B31" s="37"/>
      <c r="C31" s="41"/>
      <c r="D31" s="37"/>
      <c r="E31" s="45" t="str">
        <f>IF(C31&gt;0,C31*B21,"")</f>
        <v/>
      </c>
    </row>
    <row r="32" spans="1:7" x14ac:dyDescent="0.2">
      <c r="A32" s="47"/>
      <c r="B32" s="37"/>
      <c r="C32" s="41"/>
      <c r="D32" s="37"/>
      <c r="E32" s="45" t="str">
        <f>IF(C32&gt;0,C32*B21,"")</f>
        <v/>
      </c>
    </row>
    <row r="33" spans="1:7" x14ac:dyDescent="0.2">
      <c r="A33" s="47"/>
      <c r="B33" s="37"/>
      <c r="C33" s="41"/>
      <c r="D33" s="37"/>
      <c r="E33" s="45" t="str">
        <f>IF(C33&gt;0,C33*B21,"")</f>
        <v/>
      </c>
    </row>
    <row r="34" spans="1:7" x14ac:dyDescent="0.2">
      <c r="A34" s="47"/>
      <c r="B34" s="37"/>
      <c r="C34" s="41"/>
      <c r="D34" s="37"/>
      <c r="E34" s="45" t="str">
        <f>IF(C34&gt;0,C34*B21,"")</f>
        <v/>
      </c>
    </row>
    <row r="35" spans="1:7" x14ac:dyDescent="0.2">
      <c r="A35" s="47"/>
      <c r="B35" s="37"/>
      <c r="C35" s="41"/>
      <c r="D35" s="37"/>
      <c r="E35" s="45" t="str">
        <f>IF(C35&gt;0,C35*B21,"")</f>
        <v/>
      </c>
    </row>
    <row r="36" spans="1:7" x14ac:dyDescent="0.2">
      <c r="A36" s="37"/>
      <c r="B36" s="37"/>
      <c r="C36" s="37"/>
      <c r="D36" s="37"/>
      <c r="E36" s="99"/>
      <c r="G36" s="90">
        <f>SUM(E21+E37)</f>
        <v>0</v>
      </c>
    </row>
    <row r="37" spans="1:7" x14ac:dyDescent="0.2">
      <c r="A37" s="138" t="s">
        <v>112</v>
      </c>
      <c r="B37" s="138"/>
      <c r="C37" s="91">
        <f>SUM(C30:C35)</f>
        <v>0</v>
      </c>
      <c r="D37" s="102" t="s">
        <v>71</v>
      </c>
      <c r="E37" s="91">
        <f>IF(SUM(E30:E35)&gt;0,SUM(E30:E35),0)</f>
        <v>0</v>
      </c>
    </row>
    <row r="38" spans="1:7" x14ac:dyDescent="0.2">
      <c r="A38" s="38"/>
      <c r="B38" s="37"/>
      <c r="C38" s="37"/>
      <c r="D38" s="37"/>
      <c r="E38" s="37"/>
    </row>
    <row r="39" spans="1:7" x14ac:dyDescent="0.2">
      <c r="A39" s="38"/>
      <c r="B39" s="37"/>
      <c r="C39" s="37"/>
      <c r="D39" s="37"/>
      <c r="E39" s="37"/>
    </row>
    <row r="40" spans="1:7" x14ac:dyDescent="0.2">
      <c r="A40" s="38" t="s">
        <v>116</v>
      </c>
      <c r="B40" s="37"/>
      <c r="C40" s="37"/>
      <c r="D40" s="37"/>
      <c r="E40" s="37"/>
    </row>
    <row r="41" spans="1:7" x14ac:dyDescent="0.2">
      <c r="A41" s="38" t="s">
        <v>72</v>
      </c>
      <c r="B41" s="37"/>
      <c r="C41" s="37"/>
      <c r="D41" s="37"/>
      <c r="E41" s="37"/>
    </row>
    <row r="42" spans="1:7" x14ac:dyDescent="0.2">
      <c r="A42" s="39" t="s">
        <v>66</v>
      </c>
      <c r="B42" s="37"/>
      <c r="C42" s="46"/>
      <c r="D42" s="37"/>
      <c r="E42" s="37"/>
    </row>
    <row r="43" spans="1:7" x14ac:dyDescent="0.2">
      <c r="A43" s="39" t="s">
        <v>67</v>
      </c>
      <c r="B43" s="37"/>
      <c r="C43" s="46"/>
      <c r="D43" s="37"/>
      <c r="E43" s="37"/>
    </row>
    <row r="44" spans="1:7" x14ac:dyDescent="0.2">
      <c r="A44" s="39"/>
      <c r="B44" s="37"/>
      <c r="C44" s="46"/>
      <c r="D44" s="37"/>
      <c r="E44" s="37"/>
    </row>
    <row r="45" spans="1:7" x14ac:dyDescent="0.2">
      <c r="A45" s="39"/>
      <c r="B45" s="37"/>
      <c r="C45" s="46"/>
      <c r="D45" s="37" t="s">
        <v>99</v>
      </c>
      <c r="E45" s="92">
        <f>E21+E37</f>
        <v>0</v>
      </c>
    </row>
    <row r="46" spans="1:7" x14ac:dyDescent="0.2">
      <c r="A46" s="39"/>
      <c r="B46" s="37"/>
      <c r="C46" s="46"/>
      <c r="D46" s="37" t="s">
        <v>100</v>
      </c>
      <c r="E46" s="93">
        <f>E20</f>
        <v>0</v>
      </c>
    </row>
    <row r="47" spans="1:7" x14ac:dyDescent="0.2">
      <c r="A47" s="39"/>
      <c r="B47" s="37"/>
      <c r="C47" s="46"/>
      <c r="D47" s="37"/>
      <c r="E47" s="94"/>
    </row>
    <row r="48" spans="1:7" x14ac:dyDescent="0.2">
      <c r="B48" s="37"/>
      <c r="C48" s="37"/>
      <c r="D48" s="101" t="s">
        <v>110</v>
      </c>
      <c r="E48" s="91">
        <f>IF(AND(G30&gt;=5000,G36&gt;=E20),G36,E20)</f>
        <v>0</v>
      </c>
    </row>
    <row r="49" spans="1:5" x14ac:dyDescent="0.2">
      <c r="B49" s="37"/>
      <c r="C49" s="37"/>
      <c r="D49" s="37"/>
      <c r="E49" s="85"/>
    </row>
    <row r="50" spans="1:5" x14ac:dyDescent="0.2">
      <c r="A50" s="37"/>
      <c r="B50" s="37"/>
      <c r="C50" s="37"/>
      <c r="D50" s="37"/>
      <c r="E50" s="37"/>
    </row>
  </sheetData>
  <sheetProtection password="CE99" sheet="1" objects="1" scenarios="1"/>
  <mergeCells count="5">
    <mergeCell ref="B2:C2"/>
    <mergeCell ref="B3:C3"/>
    <mergeCell ref="A20:B20"/>
    <mergeCell ref="C21:D21"/>
    <mergeCell ref="A37:B3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120" zoomScaleNormal="120" workbookViewId="0">
      <selection activeCell="J9" sqref="J9"/>
    </sheetView>
  </sheetViews>
  <sheetFormatPr defaultRowHeight="12.75" x14ac:dyDescent="0.2"/>
  <cols>
    <col min="1" max="1" width="21.28515625" customWidth="1"/>
    <col min="2" max="2" width="14.42578125" customWidth="1"/>
    <col min="3" max="3" width="2.42578125" customWidth="1"/>
    <col min="4" max="4" width="18.28515625" customWidth="1"/>
    <col min="5" max="5" width="2.7109375" customWidth="1"/>
    <col min="6" max="6" width="14" customWidth="1"/>
  </cols>
  <sheetData>
    <row r="1" spans="1:19" x14ac:dyDescent="0.2">
      <c r="A1" s="97"/>
    </row>
    <row r="2" spans="1:19" ht="15" customHeight="1" x14ac:dyDescent="0.2">
      <c r="A2" s="58" t="s">
        <v>98</v>
      </c>
      <c r="B2" s="136" t="str">
        <f>IF('Rent Calc'!F5&gt;0,'Rent Calc'!F5,"")</f>
        <v/>
      </c>
      <c r="C2" s="136"/>
      <c r="D2" s="136"/>
      <c r="E2" s="60"/>
      <c r="F2" s="60"/>
      <c r="G2" s="60"/>
      <c r="H2" s="60"/>
      <c r="I2" s="60"/>
      <c r="J2" s="52"/>
      <c r="K2" s="52"/>
      <c r="L2" s="52"/>
      <c r="M2" s="52"/>
      <c r="N2" s="4"/>
      <c r="O2" s="3"/>
      <c r="P2" s="3"/>
      <c r="Q2" s="3"/>
      <c r="R2" s="3"/>
      <c r="S2" s="3"/>
    </row>
    <row r="3" spans="1:19" ht="15" customHeight="1" x14ac:dyDescent="0.2">
      <c r="A3" s="58" t="s">
        <v>29</v>
      </c>
      <c r="B3" s="137" t="str">
        <f>IF('Rent Calc'!F6&gt;0,'Rent Calc'!F6,"")</f>
        <v/>
      </c>
      <c r="C3" s="137"/>
      <c r="D3" s="60" t="s">
        <v>74</v>
      </c>
      <c r="E3" s="140" t="str">
        <f>IF('Rent Calc'!P5&gt;0,'Rent Calc'!P5,"")</f>
        <v/>
      </c>
      <c r="F3" s="140" t="str">
        <f>IF('Rent Calc'!Q5&gt;0,'Rent Calc'!Q5,"")</f>
        <v/>
      </c>
      <c r="G3" s="60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x14ac:dyDescent="0.2">
      <c r="A5" s="139" t="s">
        <v>97</v>
      </c>
      <c r="B5" s="139"/>
      <c r="C5" s="139"/>
      <c r="D5" s="139"/>
      <c r="E5" s="139"/>
      <c r="F5" s="139"/>
    </row>
    <row r="6" spans="1:19" x14ac:dyDescent="0.2">
      <c r="A6" s="38"/>
      <c r="B6" s="37"/>
      <c r="C6" s="37"/>
      <c r="D6" s="37"/>
      <c r="E6" s="37"/>
      <c r="F6" s="37"/>
    </row>
    <row r="7" spans="1:19" x14ac:dyDescent="0.2">
      <c r="A7" s="73" t="s">
        <v>90</v>
      </c>
      <c r="B7" s="71" t="s">
        <v>89</v>
      </c>
      <c r="C7" s="73"/>
      <c r="D7" s="86" t="s">
        <v>94</v>
      </c>
      <c r="E7" s="72"/>
      <c r="F7" s="71" t="s">
        <v>93</v>
      </c>
    </row>
    <row r="8" spans="1:19" x14ac:dyDescent="0.2">
      <c r="A8" s="73" t="s">
        <v>88</v>
      </c>
      <c r="B8" s="71" t="s">
        <v>87</v>
      </c>
      <c r="C8" s="72"/>
      <c r="D8" s="86" t="s">
        <v>108</v>
      </c>
      <c r="E8" s="72"/>
      <c r="F8" s="71" t="s">
        <v>26</v>
      </c>
    </row>
    <row r="9" spans="1:19" ht="13.5" thickBot="1" x14ac:dyDescent="0.25">
      <c r="A9" s="69"/>
      <c r="B9" s="74" t="s">
        <v>86</v>
      </c>
      <c r="C9" s="70" t="s">
        <v>85</v>
      </c>
      <c r="D9" s="98" t="s">
        <v>95</v>
      </c>
      <c r="E9" s="70" t="s">
        <v>84</v>
      </c>
      <c r="F9" s="74" t="s">
        <v>96</v>
      </c>
    </row>
    <row r="10" spans="1:19" ht="13.5" thickTop="1" x14ac:dyDescent="0.2">
      <c r="A10" s="68" t="s">
        <v>109</v>
      </c>
      <c r="B10" s="67"/>
      <c r="C10" s="66"/>
      <c r="D10" s="67"/>
      <c r="E10" s="66"/>
      <c r="F10" s="62">
        <f>B10-D10</f>
        <v>0</v>
      </c>
    </row>
    <row r="11" spans="1:19" x14ac:dyDescent="0.2">
      <c r="A11" s="65" t="s">
        <v>83</v>
      </c>
      <c r="B11" s="64"/>
      <c r="C11" s="63"/>
      <c r="D11" s="64"/>
      <c r="E11" s="63"/>
      <c r="F11" s="62">
        <f t="shared" ref="F11:F50" si="0">B11-D11</f>
        <v>0</v>
      </c>
    </row>
    <row r="12" spans="1:19" x14ac:dyDescent="0.2">
      <c r="A12" s="65" t="s">
        <v>82</v>
      </c>
      <c r="B12" s="64"/>
      <c r="C12" s="63"/>
      <c r="D12" s="64"/>
      <c r="E12" s="63"/>
      <c r="F12" s="62">
        <f t="shared" si="0"/>
        <v>0</v>
      </c>
    </row>
    <row r="13" spans="1:19" x14ac:dyDescent="0.2">
      <c r="A13" s="65" t="s">
        <v>81</v>
      </c>
      <c r="B13" s="64"/>
      <c r="C13" s="63"/>
      <c r="D13" s="64"/>
      <c r="E13" s="63"/>
      <c r="F13" s="62">
        <f t="shared" si="0"/>
        <v>0</v>
      </c>
    </row>
    <row r="14" spans="1:19" x14ac:dyDescent="0.2">
      <c r="A14" s="65" t="s">
        <v>80</v>
      </c>
      <c r="B14" s="64"/>
      <c r="C14" s="63"/>
      <c r="D14" s="64"/>
      <c r="E14" s="63"/>
      <c r="F14" s="62">
        <f t="shared" si="0"/>
        <v>0</v>
      </c>
    </row>
    <row r="15" spans="1:19" x14ac:dyDescent="0.2">
      <c r="A15" s="65"/>
      <c r="B15" s="64"/>
      <c r="C15" s="63"/>
      <c r="D15" s="64"/>
      <c r="E15" s="63"/>
      <c r="F15" s="62">
        <f t="shared" si="0"/>
        <v>0</v>
      </c>
    </row>
    <row r="16" spans="1:19" x14ac:dyDescent="0.2">
      <c r="A16" s="65"/>
      <c r="B16" s="64"/>
      <c r="C16" s="63"/>
      <c r="D16" s="64"/>
      <c r="E16" s="63"/>
      <c r="F16" s="62">
        <f t="shared" si="0"/>
        <v>0</v>
      </c>
    </row>
    <row r="17" spans="1:6" x14ac:dyDescent="0.2">
      <c r="A17" s="65"/>
      <c r="B17" s="64"/>
      <c r="C17" s="63"/>
      <c r="D17" s="64"/>
      <c r="E17" s="63"/>
      <c r="F17" s="62">
        <f t="shared" si="0"/>
        <v>0</v>
      </c>
    </row>
    <row r="18" spans="1:6" x14ac:dyDescent="0.2">
      <c r="A18" s="65"/>
      <c r="B18" s="64"/>
      <c r="C18" s="63"/>
      <c r="D18" s="64"/>
      <c r="E18" s="63"/>
      <c r="F18" s="62">
        <f t="shared" si="0"/>
        <v>0</v>
      </c>
    </row>
    <row r="19" spans="1:6" x14ac:dyDescent="0.2">
      <c r="A19" s="65"/>
      <c r="B19" s="64"/>
      <c r="C19" s="63"/>
      <c r="D19" s="64"/>
      <c r="E19" s="63"/>
      <c r="F19" s="62">
        <f t="shared" si="0"/>
        <v>0</v>
      </c>
    </row>
    <row r="20" spans="1:6" x14ac:dyDescent="0.2">
      <c r="A20" s="65"/>
      <c r="B20" s="64"/>
      <c r="C20" s="63"/>
      <c r="D20" s="64"/>
      <c r="E20" s="63"/>
      <c r="F20" s="62">
        <f t="shared" si="0"/>
        <v>0</v>
      </c>
    </row>
    <row r="21" spans="1:6" x14ac:dyDescent="0.2">
      <c r="A21" s="65"/>
      <c r="B21" s="64"/>
      <c r="C21" s="63"/>
      <c r="D21" s="64"/>
      <c r="E21" s="63"/>
      <c r="F21" s="62">
        <f t="shared" si="0"/>
        <v>0</v>
      </c>
    </row>
    <row r="22" spans="1:6" x14ac:dyDescent="0.2">
      <c r="A22" s="65" t="s">
        <v>79</v>
      </c>
      <c r="B22" s="64"/>
      <c r="C22" s="63"/>
      <c r="D22" s="64"/>
      <c r="E22" s="63"/>
      <c r="F22" s="62">
        <f t="shared" si="0"/>
        <v>0</v>
      </c>
    </row>
    <row r="23" spans="1:6" x14ac:dyDescent="0.2">
      <c r="A23" s="65"/>
      <c r="B23" s="64"/>
      <c r="C23" s="63"/>
      <c r="D23" s="64"/>
      <c r="E23" s="63"/>
      <c r="F23" s="62">
        <f t="shared" si="0"/>
        <v>0</v>
      </c>
    </row>
    <row r="24" spans="1:6" x14ac:dyDescent="0.2">
      <c r="A24" s="65"/>
      <c r="B24" s="64"/>
      <c r="C24" s="63"/>
      <c r="D24" s="64"/>
      <c r="E24" s="63"/>
      <c r="F24" s="62">
        <f t="shared" si="0"/>
        <v>0</v>
      </c>
    </row>
    <row r="25" spans="1:6" x14ac:dyDescent="0.2">
      <c r="A25" s="65" t="s">
        <v>78</v>
      </c>
      <c r="B25" s="64"/>
      <c r="C25" s="63"/>
      <c r="D25" s="64"/>
      <c r="E25" s="63"/>
      <c r="F25" s="62">
        <f t="shared" si="0"/>
        <v>0</v>
      </c>
    </row>
    <row r="26" spans="1:6" x14ac:dyDescent="0.2">
      <c r="A26" s="65"/>
      <c r="B26" s="64"/>
      <c r="C26" s="63"/>
      <c r="D26" s="64"/>
      <c r="E26" s="63"/>
      <c r="F26" s="62">
        <f t="shared" si="0"/>
        <v>0</v>
      </c>
    </row>
    <row r="27" spans="1:6" x14ac:dyDescent="0.2">
      <c r="A27" s="65"/>
      <c r="B27" s="64"/>
      <c r="C27" s="63"/>
      <c r="D27" s="64"/>
      <c r="E27" s="63"/>
      <c r="F27" s="62">
        <f t="shared" si="0"/>
        <v>0</v>
      </c>
    </row>
    <row r="28" spans="1:6" x14ac:dyDescent="0.2">
      <c r="A28" s="65" t="s">
        <v>77</v>
      </c>
      <c r="B28" s="64"/>
      <c r="C28" s="63"/>
      <c r="D28" s="64"/>
      <c r="E28" s="63"/>
      <c r="F28" s="62">
        <f t="shared" si="0"/>
        <v>0</v>
      </c>
    </row>
    <row r="29" spans="1:6" x14ac:dyDescent="0.2">
      <c r="A29" s="65"/>
      <c r="B29" s="64"/>
      <c r="C29" s="63"/>
      <c r="D29" s="64"/>
      <c r="E29" s="63"/>
      <c r="F29" s="62">
        <f t="shared" si="0"/>
        <v>0</v>
      </c>
    </row>
    <row r="30" spans="1:6" x14ac:dyDescent="0.2">
      <c r="A30" s="65"/>
      <c r="B30" s="64"/>
      <c r="C30" s="63"/>
      <c r="D30" s="64"/>
      <c r="E30" s="63"/>
      <c r="F30" s="62">
        <f t="shared" si="0"/>
        <v>0</v>
      </c>
    </row>
    <row r="31" spans="1:6" x14ac:dyDescent="0.2">
      <c r="A31" s="65"/>
      <c r="B31" s="64"/>
      <c r="C31" s="63"/>
      <c r="D31" s="64"/>
      <c r="E31" s="63"/>
      <c r="F31" s="62">
        <f t="shared" si="0"/>
        <v>0</v>
      </c>
    </row>
    <row r="32" spans="1:6" x14ac:dyDescent="0.2">
      <c r="A32" s="65"/>
      <c r="B32" s="64"/>
      <c r="C32" s="63"/>
      <c r="D32" s="64"/>
      <c r="E32" s="63"/>
      <c r="F32" s="62">
        <f t="shared" si="0"/>
        <v>0</v>
      </c>
    </row>
    <row r="33" spans="1:6" x14ac:dyDescent="0.2">
      <c r="A33" s="65"/>
      <c r="B33" s="64"/>
      <c r="C33" s="63"/>
      <c r="D33" s="64"/>
      <c r="E33" s="63"/>
      <c r="F33" s="62">
        <f t="shared" si="0"/>
        <v>0</v>
      </c>
    </row>
    <row r="34" spans="1:6" x14ac:dyDescent="0.2">
      <c r="A34" s="65"/>
      <c r="B34" s="64"/>
      <c r="C34" s="63"/>
      <c r="D34" s="64"/>
      <c r="E34" s="63"/>
      <c r="F34" s="62">
        <f t="shared" si="0"/>
        <v>0</v>
      </c>
    </row>
    <row r="35" spans="1:6" x14ac:dyDescent="0.2">
      <c r="A35" s="65"/>
      <c r="B35" s="64"/>
      <c r="C35" s="63"/>
      <c r="D35" s="64"/>
      <c r="E35" s="63"/>
      <c r="F35" s="62">
        <f t="shared" si="0"/>
        <v>0</v>
      </c>
    </row>
    <row r="36" spans="1:6" x14ac:dyDescent="0.2">
      <c r="A36" s="65"/>
      <c r="B36" s="64"/>
      <c r="C36" s="63"/>
      <c r="D36" s="64"/>
      <c r="E36" s="63"/>
      <c r="F36" s="62">
        <f t="shared" si="0"/>
        <v>0</v>
      </c>
    </row>
    <row r="37" spans="1:6" x14ac:dyDescent="0.2">
      <c r="A37" s="65"/>
      <c r="B37" s="64"/>
      <c r="C37" s="63"/>
      <c r="D37" s="64"/>
      <c r="E37" s="63"/>
      <c r="F37" s="62">
        <f t="shared" si="0"/>
        <v>0</v>
      </c>
    </row>
    <row r="38" spans="1:6" x14ac:dyDescent="0.2">
      <c r="A38" s="65"/>
      <c r="B38" s="64"/>
      <c r="C38" s="63"/>
      <c r="D38" s="64"/>
      <c r="E38" s="63"/>
      <c r="F38" s="62">
        <f t="shared" si="0"/>
        <v>0</v>
      </c>
    </row>
    <row r="39" spans="1:6" x14ac:dyDescent="0.2">
      <c r="A39" s="65"/>
      <c r="B39" s="64"/>
      <c r="C39" s="63"/>
      <c r="D39" s="64"/>
      <c r="E39" s="63"/>
      <c r="F39" s="62">
        <f t="shared" si="0"/>
        <v>0</v>
      </c>
    </row>
    <row r="40" spans="1:6" x14ac:dyDescent="0.2">
      <c r="A40" s="65"/>
      <c r="B40" s="64"/>
      <c r="C40" s="63"/>
      <c r="D40" s="64"/>
      <c r="E40" s="63"/>
      <c r="F40" s="62">
        <f t="shared" si="0"/>
        <v>0</v>
      </c>
    </row>
    <row r="41" spans="1:6" x14ac:dyDescent="0.2">
      <c r="A41" s="65"/>
      <c r="B41" s="64"/>
      <c r="C41" s="63"/>
      <c r="D41" s="64"/>
      <c r="E41" s="63"/>
      <c r="F41" s="62">
        <f t="shared" si="0"/>
        <v>0</v>
      </c>
    </row>
    <row r="42" spans="1:6" x14ac:dyDescent="0.2">
      <c r="A42" s="65"/>
      <c r="B42" s="64"/>
      <c r="C42" s="63"/>
      <c r="D42" s="64"/>
      <c r="E42" s="63"/>
      <c r="F42" s="62">
        <f t="shared" si="0"/>
        <v>0</v>
      </c>
    </row>
    <row r="43" spans="1:6" x14ac:dyDescent="0.2">
      <c r="A43" s="65"/>
      <c r="B43" s="64"/>
      <c r="C43" s="63"/>
      <c r="D43" s="64"/>
      <c r="E43" s="63"/>
      <c r="F43" s="62">
        <f t="shared" si="0"/>
        <v>0</v>
      </c>
    </row>
    <row r="44" spans="1:6" x14ac:dyDescent="0.2">
      <c r="A44" s="65"/>
      <c r="B44" s="64"/>
      <c r="C44" s="63"/>
      <c r="D44" s="64"/>
      <c r="E44" s="63"/>
      <c r="F44" s="62">
        <f t="shared" si="0"/>
        <v>0</v>
      </c>
    </row>
    <row r="45" spans="1:6" x14ac:dyDescent="0.2">
      <c r="A45" s="65"/>
      <c r="B45" s="64"/>
      <c r="C45" s="63"/>
      <c r="D45" s="64"/>
      <c r="E45" s="63"/>
      <c r="F45" s="62">
        <f t="shared" si="0"/>
        <v>0</v>
      </c>
    </row>
    <row r="46" spans="1:6" x14ac:dyDescent="0.2">
      <c r="A46" s="65"/>
      <c r="B46" s="64"/>
      <c r="C46" s="63"/>
      <c r="D46" s="64"/>
      <c r="E46" s="63"/>
      <c r="F46" s="62">
        <f t="shared" si="0"/>
        <v>0</v>
      </c>
    </row>
    <row r="47" spans="1:6" x14ac:dyDescent="0.2">
      <c r="A47" s="65"/>
      <c r="B47" s="64"/>
      <c r="C47" s="63"/>
      <c r="D47" s="64"/>
      <c r="E47" s="63"/>
      <c r="F47" s="62">
        <f t="shared" si="0"/>
        <v>0</v>
      </c>
    </row>
    <row r="48" spans="1:6" x14ac:dyDescent="0.2">
      <c r="A48" s="65"/>
      <c r="B48" s="64"/>
      <c r="C48" s="63"/>
      <c r="D48" s="64"/>
      <c r="E48" s="63"/>
      <c r="F48" s="62">
        <f t="shared" si="0"/>
        <v>0</v>
      </c>
    </row>
    <row r="49" spans="1:6" x14ac:dyDescent="0.2">
      <c r="A49" s="65"/>
      <c r="B49" s="64"/>
      <c r="C49" s="63"/>
      <c r="D49" s="64"/>
      <c r="E49" s="63"/>
      <c r="F49" s="62">
        <f t="shared" si="0"/>
        <v>0</v>
      </c>
    </row>
    <row r="50" spans="1:6" ht="13.5" thickBot="1" x14ac:dyDescent="0.25">
      <c r="A50" s="79"/>
      <c r="B50" s="80"/>
      <c r="C50" s="81"/>
      <c r="D50" s="80"/>
      <c r="E50" s="81"/>
      <c r="F50" s="82">
        <f t="shared" si="0"/>
        <v>0</v>
      </c>
    </row>
    <row r="51" spans="1:6" ht="13.5" thickTop="1" x14ac:dyDescent="0.2">
      <c r="A51" s="75" t="s">
        <v>91</v>
      </c>
      <c r="B51" s="76">
        <f>SUM(B10:B50)</f>
        <v>0</v>
      </c>
      <c r="C51" s="75"/>
      <c r="D51" s="76">
        <f>SUM(D10:D50)</f>
        <v>0</v>
      </c>
      <c r="E51" s="77" t="s">
        <v>76</v>
      </c>
      <c r="F51" s="78">
        <f>SUM(F10:F50)</f>
        <v>0</v>
      </c>
    </row>
  </sheetData>
  <sheetProtection password="CE99" sheet="1" objects="1" scenarios="1"/>
  <mergeCells count="4">
    <mergeCell ref="A5:F5"/>
    <mergeCell ref="B3:C3"/>
    <mergeCell ref="E3:F3"/>
    <mergeCell ref="B2:D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Rent Calc</vt:lpstr>
      <vt:lpstr>Assets</vt:lpstr>
      <vt:lpstr>Medical</vt:lpstr>
      <vt:lpstr>Assets!Print_Area</vt:lpstr>
    </vt:vector>
  </TitlesOfParts>
  <Company>CHFA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Olson</dc:creator>
  <cp:lastModifiedBy>Mertens, Claudette</cp:lastModifiedBy>
  <cp:lastPrinted>2018-09-10T13:33:00Z</cp:lastPrinted>
  <dcterms:created xsi:type="dcterms:W3CDTF">2007-01-02T17:29:24Z</dcterms:created>
  <dcterms:modified xsi:type="dcterms:W3CDTF">2018-09-11T12:57:25Z</dcterms:modified>
</cp:coreProperties>
</file>